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ФОК Лакинск\"/>
    </mc:Choice>
  </mc:AlternateContent>
  <xr:revisionPtr revIDLastSave="0" documentId="8_{B6533E21-BDF9-4AF2-AA2B-5B5856E4D0D6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E33" i="1"/>
  <c r="H34" i="1"/>
  <c r="H33" i="1"/>
  <c r="H35" i="1" s="1"/>
  <c r="H36" i="1" s="1"/>
  <c r="H37" i="1" l="1"/>
  <c r="H38" i="1"/>
  <c r="F20" i="1" l="1"/>
  <c r="F19" i="1"/>
  <c r="F18" i="1"/>
  <c r="F17" i="1"/>
  <c r="H18" i="1" l="1"/>
  <c r="H20" i="1" l="1"/>
  <c r="H19" i="1" l="1"/>
  <c r="H44" i="1"/>
  <c r="H45" i="1" s="1"/>
  <c r="H46" i="1" l="1"/>
  <c r="H47" i="1"/>
  <c r="H48" i="1" s="1"/>
  <c r="H17" i="1"/>
  <c r="H16" i="1" l="1"/>
  <c r="H21" i="1" s="1"/>
  <c r="G16" i="1" l="1"/>
  <c r="H24" i="1" l="1"/>
  <c r="H22" i="1"/>
  <c r="H23" i="1"/>
</calcChain>
</file>

<file path=xl/sharedStrings.xml><?xml version="1.0" encoding="utf-8"?>
<sst xmlns="http://schemas.openxmlformats.org/spreadsheetml/2006/main" count="66" uniqueCount="47">
  <si>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</si>
  <si>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</si>
  <si>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</si>
  <si>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</si>
  <si>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</si>
  <si>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</si>
  <si>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</si>
  <si>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</si>
  <si>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</si>
  <si>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</si>
  <si>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</si>
  <si>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</si>
  <si>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п/м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</si>
  <si>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</si>
  <si>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</si>
  <si>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</si>
  <si>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</si>
  <si>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</si>
  <si>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</si>
  <si>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</si>
  <si>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</si>
  <si>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</si>
  <si>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</si>
  <si>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</si>
  <si>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</si>
  <si>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</si>
  <si>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НДС 22%: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</si>
  <si>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</si>
  <si>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</si>
  <si>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</si>
  <si>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Фасадная система (оцинкованная окрашенная)</t>
  </si>
  <si>
    <t>Фасадная система для облицовки металлокассетами</t>
  </si>
  <si>
    <t>Фасадная система Оцинкованная окрашенная</t>
  </si>
  <si>
    <t>Итого стоимость фасадной системы с крепежом:</t>
  </si>
  <si>
    <t>Итого стоимость фасадной системы с крепежом за 1 кв.м.: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</si>
  <si>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</si>
  <si>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Проектирование фасадной системы для облицовки металлокассетами</t>
  </si>
  <si>
    <t>Разработка рабочего проекта навесной фасадной системы для облицовки металлокассетами в соответствии с СП 522.1325800.2023</t>
  </si>
  <si>
    <t>Строительство физкультурно-спортивного комплекса в г. Лакинск</t>
  </si>
  <si>
    <t>Кронштейн КР 150х2,0 ОЦ ОК2</t>
  </si>
  <si>
    <t>Паронитовая прокладка под кронштейн КР</t>
  </si>
  <si>
    <t>Профиль гнутый Z 20х40 ОЦ ОК2 (L=3000)</t>
  </si>
  <si>
    <t>Профиль гнутый У 50х40 ОЦ ОК2 (L=3000)</t>
  </si>
  <si>
    <t>Крепеж для фасадной системы</t>
  </si>
  <si>
    <t>Заклепка фасадная KRF 4,8х10 нержавеющая</t>
  </si>
  <si>
    <t>Итого стоимость крепежа:</t>
  </si>
  <si>
    <t>Итого стоимость крепежа за 1 кв.м.: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</si>
</sst>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  <protection locked="0"/>
    </xf>
    <xf numFmtId="2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9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4" xfId="1" applyFont="1" applyBorder="1" applyAlignment="1" applyProtection="1">
      <alignment horizontal="right" vertical="center" wrapText="1"/>
      <protection locked="0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2" applyFont="1" applyBorder="1" applyAlignment="1" applyProtection="1">
      <alignment horizontal="left" vertical="center" wrapText="1"/>
      <protection locked="0"/>
    </xf>
    <xf numFmtId="44" fontId="9" fillId="0" borderId="7" xfId="1" applyFont="1" applyBorder="1" applyAlignment="1" applyProtection="1">
      <alignment horizontal="right" vertical="center" wrapText="1"/>
      <protection locked="0"/>
    </xf>
    <xf numFmtId="164" fontId="13" fillId="0" borderId="7" xfId="1" applyNumberFormat="1" applyFont="1" applyFill="1" applyBorder="1" applyAlignment="1">
      <alignment vertical="center"/>
    </xf>
    <xf numFmtId="164" fontId="13" fillId="0" borderId="7" xfId="0" applyNumberFormat="1" applyFont="1" applyBorder="1" applyAlignment="1">
      <alignment vertical="center"/>
    </xf>
    <xf numFmtId="0" fontId="11" fillId="4" borderId="11" xfId="0" applyFont="1" applyFill="1" applyBorder="1" applyAlignment="1">
      <alignment horizontal="center" vertical="center" wrapText="1"/>
    </xf>
    <xf numFmtId="2" fontId="11" fillId="4" borderId="1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165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vertical="center" wrapText="1"/>
    </xf>
    <xf numFmtId="2" fontId="10" fillId="3" borderId="15" xfId="0" applyNumberFormat="1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vertical="center" wrapText="1"/>
    </xf>
    <xf numFmtId="0" fontId="11" fillId="4" borderId="11" xfId="0" applyFont="1" applyFill="1" applyBorder="1" applyAlignment="1">
      <alignment vertical="center" wrapText="1"/>
    </xf>
    <xf numFmtId="44" fontId="11" fillId="4" borderId="18" xfId="0" applyNumberFormat="1" applyFont="1" applyFill="1" applyBorder="1" applyAlignment="1">
      <alignment vertical="center" wrapText="1"/>
    </xf>
    <xf numFmtId="44" fontId="11" fillId="4" borderId="17" xfId="0" applyNumberFormat="1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right" vertical="center"/>
    </xf>
    <xf numFmtId="49" fontId="15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left" vertical="center" wrapText="1"/>
      <protection locked="0"/>
    </xf>
    <xf numFmtId="1" fontId="9" fillId="0" borderId="6" xfId="0" applyNumberFormat="1" applyFont="1" applyBorder="1" applyAlignment="1" applyProtection="1">
      <alignment horizontal="center" vertical="center" wrapText="1"/>
      <protection locked="0"/>
    </xf>
    <xf numFmtId="164" fontId="9" fillId="0" borderId="7" xfId="1" applyNumberFormat="1" applyFont="1" applyBorder="1" applyAlignment="1" applyProtection="1">
      <alignment horizontal="right" vertical="center" wrapText="1"/>
      <protection locked="0"/>
    </xf>
    <xf numFmtId="0" fontId="5" fillId="0" borderId="7" xfId="0" applyFont="1" applyBorder="1" applyAlignment="1">
      <alignment horizontal="right" vertical="center"/>
    </xf>
    <xf numFmtId="164" fontId="5" fillId="0" borderId="7" xfId="0" applyNumberFormat="1" applyFont="1" applyBorder="1" applyAlignment="1">
      <alignment vertical="center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48"/>
  <sheetViews>
    <sheetView tabSelected="1" workbookViewId="0">
      <selection activeCell="J44" sqref="J44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58" t="s">
        <v>29</v>
      </c>
      <c r="C2" s="58"/>
      <c r="D2" s="58"/>
      <c r="E2" s="58"/>
      <c r="F2" s="58"/>
      <c r="G2" s="58"/>
      <c r="H2" s="58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0" t="s">
        <v>0</v>
      </c>
      <c r="C4" s="60"/>
      <c r="D4" s="60"/>
      <c r="E4" s="60"/>
      <c r="F4" s="60"/>
      <c r="G4" s="60"/>
      <c r="H4" s="60"/>
      <c r="I4" s="1"/>
    </row>
    <row r="5" spans="1:9" ht="75.75" customHeight="1" x14ac:dyDescent="0.3">
      <c r="A5" s="1"/>
      <c r="B5" s="61" t="s">
        <v>35</v>
      </c>
      <c r="C5" s="61"/>
      <c r="D5" s="61"/>
      <c r="E5" s="61"/>
      <c r="F5" s="61"/>
      <c r="G5" s="61"/>
      <c r="H5" s="61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62">
        <v>734.82299999999998</v>
      </c>
      <c r="G7" s="63"/>
      <c r="H7" s="64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65" t="s">
        <v>38</v>
      </c>
      <c r="G8" s="66"/>
      <c r="H8" s="67"/>
      <c r="I8" s="1"/>
    </row>
    <row r="9" spans="1:9" ht="15" thickBot="1" x14ac:dyDescent="0.35">
      <c r="A9" s="1"/>
      <c r="B9" s="72"/>
      <c r="C9" s="72"/>
      <c r="D9" s="9"/>
      <c r="E9" s="10" t="s">
        <v>2</v>
      </c>
      <c r="F9" s="68">
        <v>46195</v>
      </c>
      <c r="G9" s="69"/>
      <c r="H9" s="70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71" t="s">
        <v>22</v>
      </c>
      <c r="C11" s="71"/>
      <c r="D11" s="71"/>
      <c r="E11" s="71"/>
      <c r="F11" s="71"/>
      <c r="G11" s="71"/>
      <c r="H11" s="71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54" t="s">
        <v>30</v>
      </c>
      <c r="C13" s="55"/>
      <c r="D13" s="55"/>
      <c r="E13" s="55"/>
      <c r="F13" s="55"/>
      <c r="G13" s="55"/>
      <c r="H13" s="55"/>
      <c r="I13" s="1"/>
    </row>
    <row r="14" spans="1:9" ht="28.2" thickBot="1" x14ac:dyDescent="0.35">
      <c r="A14" s="1"/>
      <c r="B14" s="25" t="s">
        <v>3</v>
      </c>
      <c r="C14" s="26" t="s">
        <v>4</v>
      </c>
      <c r="D14" s="27" t="s">
        <v>15</v>
      </c>
      <c r="E14" s="27" t="s">
        <v>14</v>
      </c>
      <c r="F14" s="27" t="s">
        <v>7</v>
      </c>
      <c r="G14" s="27" t="s">
        <v>8</v>
      </c>
      <c r="H14" s="28" t="s">
        <v>9</v>
      </c>
      <c r="I14" s="1"/>
    </row>
    <row r="15" spans="1:9" ht="15.75" customHeight="1" thickBot="1" x14ac:dyDescent="0.35">
      <c r="A15" s="1"/>
      <c r="B15" s="73" t="s">
        <v>31</v>
      </c>
      <c r="C15" s="74"/>
      <c r="D15" s="44" t="s">
        <v>20</v>
      </c>
      <c r="E15" s="45"/>
      <c r="F15" s="46">
        <v>734.82299999999998</v>
      </c>
      <c r="G15" s="45"/>
      <c r="H15" s="47"/>
      <c r="I15" s="1"/>
    </row>
    <row r="16" spans="1:9" ht="15.75" customHeight="1" thickBot="1" x14ac:dyDescent="0.35">
      <c r="A16" s="1"/>
      <c r="B16" s="75" t="s">
        <v>32</v>
      </c>
      <c r="C16" s="76"/>
      <c r="D16" s="39" t="s">
        <v>20</v>
      </c>
      <c r="E16" s="48"/>
      <c r="F16" s="40">
        <v>734.82299999999998</v>
      </c>
      <c r="G16" s="49">
        <f>H16/F16</f>
        <v>417.12221854786799</v>
      </c>
      <c r="H16" s="50">
        <f>SUM(H17:H20)</f>
        <v>306511</v>
      </c>
      <c r="I16" s="1"/>
    </row>
    <row r="17" spans="1:9" x14ac:dyDescent="0.3">
      <c r="A17" s="1"/>
      <c r="B17" s="14">
        <v>1</v>
      </c>
      <c r="C17" s="43" t="s">
        <v>39</v>
      </c>
      <c r="D17" s="15" t="s">
        <v>11</v>
      </c>
      <c r="E17" s="16">
        <v>2.2599999999999998</v>
      </c>
      <c r="F17" s="16">
        <f>ROUND(E17*F$16,0)</f>
        <v>1661</v>
      </c>
      <c r="G17" s="20">
        <v>46.7</v>
      </c>
      <c r="H17" s="24">
        <f>F17*G17</f>
        <v>77568.700000000012</v>
      </c>
      <c r="I17" s="1"/>
    </row>
    <row r="18" spans="1:9" x14ac:dyDescent="0.3">
      <c r="A18" s="1"/>
      <c r="B18" s="14">
        <v>2</v>
      </c>
      <c r="C18" s="43" t="s">
        <v>40</v>
      </c>
      <c r="D18" s="15" t="s">
        <v>11</v>
      </c>
      <c r="E18" s="16">
        <v>2.2599999999999998</v>
      </c>
      <c r="F18" s="16">
        <f>ROUND(E18*F$16,0)</f>
        <v>1661</v>
      </c>
      <c r="G18" s="20">
        <v>6</v>
      </c>
      <c r="H18" s="24">
        <f t="shared" ref="H18:H19" si="0">F18*G18</f>
        <v>9966</v>
      </c>
      <c r="I18" s="1"/>
    </row>
    <row r="19" spans="1:9" x14ac:dyDescent="0.3">
      <c r="A19" s="1"/>
      <c r="B19" s="14">
        <v>3</v>
      </c>
      <c r="C19" s="43" t="s">
        <v>42</v>
      </c>
      <c r="D19" s="15" t="s">
        <v>12</v>
      </c>
      <c r="E19" s="16">
        <v>1.4</v>
      </c>
      <c r="F19" s="16">
        <f>ROUNDUP(E19*F$16/3,0)*3</f>
        <v>1029</v>
      </c>
      <c r="G19" s="20">
        <v>118.5</v>
      </c>
      <c r="H19" s="24">
        <f t="shared" si="0"/>
        <v>121936.5</v>
      </c>
      <c r="I19" s="1"/>
    </row>
    <row r="20" spans="1:9" ht="15" thickBot="1" x14ac:dyDescent="0.35">
      <c r="A20" s="1"/>
      <c r="B20" s="14">
        <v>4</v>
      </c>
      <c r="C20" s="43" t="s">
        <v>41</v>
      </c>
      <c r="D20" s="15" t="s">
        <v>12</v>
      </c>
      <c r="E20" s="16">
        <v>1.3</v>
      </c>
      <c r="F20" s="16">
        <f>ROUNDUP(E20*F$16/3,0)*3</f>
        <v>957</v>
      </c>
      <c r="G20" s="20">
        <v>101.4</v>
      </c>
      <c r="H20" s="24">
        <f t="shared" ref="H20" si="1">F20*G20</f>
        <v>97039.8</v>
      </c>
      <c r="I20" s="1"/>
    </row>
    <row r="21" spans="1:9" ht="18.600000000000001" thickBot="1" x14ac:dyDescent="0.35">
      <c r="A21" s="1"/>
      <c r="B21" s="56" t="s">
        <v>33</v>
      </c>
      <c r="C21" s="57"/>
      <c r="D21" s="57"/>
      <c r="E21" s="57"/>
      <c r="F21" s="57"/>
      <c r="G21" s="57"/>
      <c r="H21" s="30">
        <f>SUM(H16)</f>
        <v>306511</v>
      </c>
      <c r="I21" s="1"/>
    </row>
    <row r="22" spans="1:9" ht="18.600000000000001" thickBot="1" x14ac:dyDescent="0.35">
      <c r="A22" s="1"/>
      <c r="B22" s="51" t="s">
        <v>34</v>
      </c>
      <c r="C22" s="52"/>
      <c r="D22" s="52"/>
      <c r="E22" s="52"/>
      <c r="F22" s="52"/>
      <c r="G22" s="52"/>
      <c r="H22" s="31">
        <f>H21/F15</f>
        <v>417.12221854786799</v>
      </c>
      <c r="I22" s="1"/>
    </row>
    <row r="23" spans="1:9" x14ac:dyDescent="0.3">
      <c r="A23" s="1"/>
      <c r="B23" s="53"/>
      <c r="C23" s="53"/>
      <c r="D23" s="53"/>
      <c r="E23" s="19"/>
      <c r="F23" s="19"/>
      <c r="G23" s="6" t="s">
        <v>23</v>
      </c>
      <c r="H23" s="21">
        <f>H21/122*22</f>
        <v>55272.475409836065</v>
      </c>
      <c r="I23" s="1"/>
    </row>
    <row r="24" spans="1:9" x14ac:dyDescent="0.3">
      <c r="G24" s="22" t="s">
        <v>24</v>
      </c>
      <c r="H24" s="23">
        <f>H21</f>
        <v>306511</v>
      </c>
    </row>
    <row r="25" spans="1:9" x14ac:dyDescent="0.3">
      <c r="G25" s="41" t="s">
        <v>27</v>
      </c>
      <c r="H25" s="23">
        <v>45000</v>
      </c>
    </row>
    <row r="28" spans="1:9" ht="15.6" x14ac:dyDescent="0.3">
      <c r="B28" s="59" t="s">
        <v>18</v>
      </c>
      <c r="C28" s="59"/>
      <c r="D28" s="59"/>
      <c r="E28" s="59"/>
      <c r="F28" s="59"/>
      <c r="G28" s="59"/>
      <c r="H28" s="59"/>
    </row>
    <row r="30" spans="1:9" ht="18" x14ac:dyDescent="0.3">
      <c r="B30" s="78" t="s">
        <v>28</v>
      </c>
      <c r="C30" s="78"/>
      <c r="D30" s="78"/>
      <c r="E30" s="78"/>
      <c r="F30" s="78"/>
      <c r="G30" s="78"/>
      <c r="H30" s="78"/>
    </row>
    <row r="31" spans="1:9" ht="27.6" x14ac:dyDescent="0.3">
      <c r="B31" s="32" t="s">
        <v>3</v>
      </c>
      <c r="C31" s="33" t="s">
        <v>19</v>
      </c>
      <c r="D31" s="32" t="s">
        <v>15</v>
      </c>
      <c r="E31" s="32" t="s">
        <v>14</v>
      </c>
      <c r="F31" s="32" t="s">
        <v>7</v>
      </c>
      <c r="G31" s="32" t="s">
        <v>8</v>
      </c>
      <c r="H31" s="32" t="s">
        <v>9</v>
      </c>
    </row>
    <row r="32" spans="1:9" x14ac:dyDescent="0.3">
      <c r="B32" s="79" t="s">
        <v>43</v>
      </c>
      <c r="C32" s="79"/>
      <c r="D32" s="79"/>
      <c r="E32" s="79"/>
      <c r="F32" s="79"/>
      <c r="G32" s="79"/>
      <c r="H32" s="79"/>
    </row>
    <row r="33" spans="2:8" x14ac:dyDescent="0.3">
      <c r="B33" s="34">
        <v>1</v>
      </c>
      <c r="C33" s="80" t="s">
        <v>25</v>
      </c>
      <c r="D33" s="17" t="s">
        <v>11</v>
      </c>
      <c r="E33" s="16">
        <f>F33/F$16</f>
        <v>2.3134822943756523</v>
      </c>
      <c r="F33" s="81">
        <v>1700</v>
      </c>
      <c r="G33" s="18">
        <v>27.5</v>
      </c>
      <c r="H33" s="82">
        <f>F33*G33</f>
        <v>46750</v>
      </c>
    </row>
    <row r="34" spans="2:8" x14ac:dyDescent="0.3">
      <c r="B34" s="34">
        <v>2</v>
      </c>
      <c r="C34" s="80" t="s">
        <v>44</v>
      </c>
      <c r="D34" s="17" t="s">
        <v>11</v>
      </c>
      <c r="E34" s="16">
        <f>F34/F$16</f>
        <v>8.8456675961422011</v>
      </c>
      <c r="F34" s="81">
        <v>6500</v>
      </c>
      <c r="G34" s="18">
        <v>4.5</v>
      </c>
      <c r="H34" s="82">
        <f t="shared" ref="H34" si="2">F34*G34</f>
        <v>29250</v>
      </c>
    </row>
    <row r="35" spans="2:8" x14ac:dyDescent="0.3">
      <c r="B35" s="83" t="s">
        <v>45</v>
      </c>
      <c r="C35" s="83"/>
      <c r="D35" s="83"/>
      <c r="E35" s="83"/>
      <c r="F35" s="83"/>
      <c r="G35" s="83"/>
      <c r="H35" s="84">
        <f>SUM(H33:H34)</f>
        <v>76000</v>
      </c>
    </row>
    <row r="36" spans="2:8" x14ac:dyDescent="0.3">
      <c r="B36" s="83" t="s">
        <v>46</v>
      </c>
      <c r="C36" s="83"/>
      <c r="D36" s="83"/>
      <c r="E36" s="83"/>
      <c r="F36" s="83"/>
      <c r="G36" s="83"/>
      <c r="H36" s="84">
        <f>H35/F16</f>
        <v>103.42626727797034</v>
      </c>
    </row>
    <row r="37" spans="2:8" x14ac:dyDescent="0.3">
      <c r="G37" s="6" t="s">
        <v>23</v>
      </c>
      <c r="H37" s="21">
        <f>H35/122*22</f>
        <v>13704.918032786885</v>
      </c>
    </row>
    <row r="38" spans="2:8" x14ac:dyDescent="0.3">
      <c r="G38" s="22" t="s">
        <v>24</v>
      </c>
      <c r="H38" s="23">
        <f>H35</f>
        <v>76000</v>
      </c>
    </row>
    <row r="41" spans="2:8" ht="18" x14ac:dyDescent="0.3">
      <c r="B41" s="78" t="s">
        <v>13</v>
      </c>
      <c r="C41" s="78"/>
      <c r="D41" s="78"/>
      <c r="E41" s="78"/>
      <c r="F41" s="78"/>
      <c r="G41" s="78"/>
      <c r="H41" s="78"/>
    </row>
    <row r="42" spans="2:8" ht="27.6" x14ac:dyDescent="0.3">
      <c r="B42" s="32" t="s">
        <v>3</v>
      </c>
      <c r="C42" s="33" t="s">
        <v>19</v>
      </c>
      <c r="D42" s="32" t="s">
        <v>5</v>
      </c>
      <c r="E42" s="32" t="s">
        <v>6</v>
      </c>
      <c r="F42" s="32" t="s">
        <v>7</v>
      </c>
      <c r="G42" s="32" t="s">
        <v>21</v>
      </c>
      <c r="H42" s="32" t="s">
        <v>9</v>
      </c>
    </row>
    <row r="43" spans="2:8" x14ac:dyDescent="0.3">
      <c r="B43" s="79" t="s">
        <v>36</v>
      </c>
      <c r="C43" s="79"/>
      <c r="D43" s="79"/>
      <c r="E43" s="79"/>
      <c r="F43" s="79"/>
      <c r="G43" s="79"/>
      <c r="H43" s="79"/>
    </row>
    <row r="44" spans="2:8" ht="41.4" x14ac:dyDescent="0.3">
      <c r="B44" s="34">
        <v>1</v>
      </c>
      <c r="C44" s="35" t="s">
        <v>37</v>
      </c>
      <c r="D44" s="17" t="s">
        <v>20</v>
      </c>
      <c r="E44" s="18">
        <v>1</v>
      </c>
      <c r="F44" s="42">
        <v>734.82299999999998</v>
      </c>
      <c r="G44" s="18">
        <v>120</v>
      </c>
      <c r="H44" s="36">
        <f>F44*G44</f>
        <v>88178.76</v>
      </c>
    </row>
    <row r="45" spans="2:8" x14ac:dyDescent="0.3">
      <c r="B45" s="77" t="s">
        <v>16</v>
      </c>
      <c r="C45" s="77"/>
      <c r="D45" s="77"/>
      <c r="E45" s="77"/>
      <c r="F45" s="77"/>
      <c r="G45" s="77"/>
      <c r="H45" s="37">
        <f>SUM(H44:H44)</f>
        <v>88178.76</v>
      </c>
    </row>
    <row r="46" spans="2:8" x14ac:dyDescent="0.3">
      <c r="B46" s="77" t="s">
        <v>17</v>
      </c>
      <c r="C46" s="77"/>
      <c r="D46" s="77"/>
      <c r="E46" s="77"/>
      <c r="F46" s="77"/>
      <c r="G46" s="77"/>
      <c r="H46" s="38">
        <f>H45/F7</f>
        <v>120</v>
      </c>
    </row>
    <row r="47" spans="2:8" x14ac:dyDescent="0.3">
      <c r="G47" s="6" t="s">
        <v>26</v>
      </c>
      <c r="H47" s="21">
        <f>H45*0.22</f>
        <v>19399.3272</v>
      </c>
    </row>
    <row r="48" spans="2:8" x14ac:dyDescent="0.3">
      <c r="G48" s="22" t="s">
        <v>24</v>
      </c>
      <c r="H48" s="23">
        <f>H45+H47</f>
        <v>107578.08719999999</v>
      </c>
    </row>
  </sheetData>
  <mergeCells count="23">
    <mergeCell ref="B46:G46"/>
    <mergeCell ref="B41:H41"/>
    <mergeCell ref="B43:H43"/>
    <mergeCell ref="B45:G45"/>
    <mergeCell ref="B30:H30"/>
    <mergeCell ref="B32:H32"/>
    <mergeCell ref="B35:G35"/>
    <mergeCell ref="B36:G36"/>
    <mergeCell ref="B2:H2"/>
    <mergeCell ref="B28:H28"/>
    <mergeCell ref="B4:H4"/>
    <mergeCell ref="B5:H5"/>
    <mergeCell ref="B21:G21"/>
    <mergeCell ref="F7:H7"/>
    <mergeCell ref="F8:H8"/>
    <mergeCell ref="F9:H9"/>
    <mergeCell ref="B11:H11"/>
    <mergeCell ref="B23:D23"/>
    <mergeCell ref="B13:H13"/>
    <mergeCell ref="B22:G22"/>
    <mergeCell ref="B9:C9"/>
    <mergeCell ref="B15:C15"/>
    <mergeCell ref="B16:C16"/>
  </mergeCells>
  <phoneticPr fontId="18" type="noConversion"/>
  <pageMargins left="0.7" right="0.7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2026-06-18T08:53:01Z</cp:lastPrinted>
  <dcterms:created xsi:type="dcterms:W3CDTF">2018-06-13T10:11:23Z</dcterms:created>
  <dcterms:modified xsi:type="dcterms:W3CDTF">2026-06-22T14:18:04Z</dcterms:modified>
</cp:coreProperties>
</file>