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Судак Грушевка Крым\"/>
    </mc:Choice>
  </mc:AlternateContent>
  <xr:revisionPtr revIDLastSave="0" documentId="8_{FF019E71-7090-4922-976A-4D259E4C37E9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1" l="1"/>
  <c r="H24" i="1"/>
  <c r="E24" i="1"/>
  <c r="H23" i="1"/>
  <c r="E23" i="1"/>
  <c r="E21" i="1"/>
  <c r="E20" i="1"/>
  <c r="E19" i="1"/>
  <c r="E18" i="1"/>
  <c r="E17" i="1"/>
  <c r="H19" i="1"/>
  <c r="H18" i="1"/>
  <c r="H33" i="1" l="1"/>
  <c r="H22" i="1"/>
  <c r="G22" i="1" s="1"/>
  <c r="H21" i="1"/>
  <c r="G33" i="1" l="1"/>
  <c r="H35" i="1"/>
  <c r="H20" i="1"/>
  <c r="H47" i="1"/>
  <c r="H48" i="1" s="1"/>
  <c r="H37" i="1" l="1"/>
  <c r="H36" i="1"/>
  <c r="H38" i="1"/>
  <c r="H49" i="1"/>
  <c r="H50" i="1"/>
  <c r="H51" i="1" s="1"/>
  <c r="H17" i="1"/>
  <c r="H16" i="1" l="1"/>
  <c r="G16" i="1" l="1"/>
  <c r="H25" i="1"/>
  <c r="H28" i="1" l="1"/>
  <c r="H26" i="1"/>
  <c r="H27" i="1"/>
</calcChain>
</file>

<file path=xl/sharedStrings.xml><?xml version="1.0" encoding="utf-8"?>
<sst xmlns="http://schemas.openxmlformats.org/spreadsheetml/2006/main" count="74" uniqueCount="49">
  <si>
    <t>Расчет стоимости отделки фасада здания</t>
  </si>
  <si>
    <t>Общая площадь(кв.м.):</t>
  </si>
  <si>
    <t>Дата:</t>
  </si>
  <si>
    <t>№</t>
  </si>
  <si>
    <t>Название материала</t>
  </si>
  <si>
    <t>ед.изм</t>
  </si>
  <si>
    <t>коэф. На кв.м.</t>
  </si>
  <si>
    <t>кол-во</t>
  </si>
  <si>
    <t>цена за ед.</t>
  </si>
  <si>
    <t>Стоимость</t>
  </si>
  <si>
    <t>Объект:</t>
  </si>
  <si>
    <t>шт.</t>
  </si>
  <si>
    <t>п/м</t>
  </si>
  <si>
    <t>Проектирование НФС в соответствии с СП 522</t>
  </si>
  <si>
    <t>коэф. на кв.м.</t>
  </si>
  <si>
    <t>ед. изм</t>
  </si>
  <si>
    <t>Итого за проектирование:</t>
  </si>
  <si>
    <t>Итого за кв.м проектирования: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</si>
  <si>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</si>
  <si>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</si>
  <si>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</si>
  <si>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цена за ед. без НДС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</si>
  <si>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</si>
  <si>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</si>
  <si>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</si>
  <si>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</si>
  <si>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НДС 22%: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</si>
  <si>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</si>
  <si>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</si>
  <si>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</si>
  <si>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Фасадная система (оцинкованная окрашенная)</t>
  </si>
  <si>
    <t>Кронштейн КР 150х70х70х2,0 ОЦ ОК2</t>
  </si>
  <si>
    <t>Капитальный ремонт фасадов с заменой окон на объекте: "Детский сад "Солнышко" г. Судака.</t>
  </si>
  <si>
    <t>Фасадная система для облицовки металлокассетами</t>
  </si>
  <si>
    <t>Фасадная система Оцинкованная окрашенная</t>
  </si>
  <si>
    <t>Паронитовая прокладка 70х70х2,0</t>
  </si>
  <si>
    <t>Профиль гнутый У 60х40х1,2 ОЦ ОК2 (L=3000)</t>
  </si>
  <si>
    <t>Профиль гнутый У 60х40х1,2 ОЦ ОК2 (L=3000) (удлинение кронштейнов)</t>
  </si>
  <si>
    <t>Профиль гнутый У 40х40х1,2 ОЦ ОК2 (L=3000)</t>
  </si>
  <si>
    <t>Заклепка фасадная 4,0х10 нерж./нерж.</t>
  </si>
  <si>
    <t>Итого стоимость фасадной системы с крепежом:</t>
  </si>
  <si>
    <t>Итого стоимость фасадной системы с крепежом за 1 кв.м.:</t>
  </si>
  <si>
    <t>Металлокассеты (оцинкованные окрашенные)</t>
  </si>
  <si>
    <t>Итого стоимость металлокассет:</t>
  </si>
  <si>
    <t>Итого стоимость металлокассет за 1 кв.м.: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</si>
  <si>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</si>
  <si>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Металлокассеты закрытого типа по размерам заказчика t=0,7 мм, полимерная покраска по каталогу RAL</t>
  </si>
  <si>
    <t>Проектирование фасадной системы для облицовки металлокассетами</t>
  </si>
  <si>
    <t>Разработка рабочего проекта навесной фасадной системы для облицовки металлокассетами в соответствии с СП 522.1325800.2023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</si>
</sst>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#,##0.00\ &quot;₽&quot;"/>
    <numFmt numFmtId="165" formatCode="0.0"/>
    <numFmt numFmtId="166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2" fontId="9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2" fontId="9" fillId="0" borderId="10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5" xfId="1" applyFont="1" applyBorder="1" applyAlignment="1" applyProtection="1">
      <alignment horizontal="right" vertical="center" wrapText="1"/>
      <protection locked="0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2" applyFont="1" applyBorder="1" applyAlignment="1" applyProtection="1">
      <alignment horizontal="left" vertical="center" wrapText="1"/>
      <protection locked="0"/>
    </xf>
    <xf numFmtId="44" fontId="9" fillId="0" borderId="8" xfId="1" applyFont="1" applyBorder="1" applyAlignment="1" applyProtection="1">
      <alignment horizontal="right" vertical="center" wrapText="1"/>
      <protection locked="0"/>
    </xf>
    <xf numFmtId="164" fontId="13" fillId="0" borderId="8" xfId="1" applyNumberFormat="1" applyFont="1" applyFill="1" applyBorder="1" applyAlignment="1">
      <alignment vertical="center"/>
    </xf>
    <xf numFmtId="164" fontId="13" fillId="0" borderId="8" xfId="0" applyNumberFormat="1" applyFont="1" applyBorder="1" applyAlignment="1">
      <alignment vertical="center"/>
    </xf>
    <xf numFmtId="0" fontId="10" fillId="3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2" fontId="10" fillId="3" borderId="12" xfId="0" applyNumberFormat="1" applyFont="1" applyFill="1" applyBorder="1" applyAlignment="1">
      <alignment horizontal="center" vertical="center" wrapText="1"/>
    </xf>
    <xf numFmtId="2" fontId="11" fillId="4" borderId="12" xfId="0" applyNumberFormat="1" applyFont="1" applyFill="1" applyBorder="1" applyAlignment="1">
      <alignment horizontal="center" vertical="center" wrapText="1"/>
    </xf>
    <xf numFmtId="2" fontId="9" fillId="0" borderId="14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right"/>
    </xf>
    <xf numFmtId="165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6" xfId="2" applyFont="1" applyBorder="1" applyAlignment="1" applyProtection="1">
      <alignment horizontal="left" vertical="center" wrapText="1"/>
      <protection locked="0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vertical="center" wrapText="1"/>
    </xf>
    <xf numFmtId="2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vertical="center" wrapText="1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9" fillId="0" borderId="21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44" fontId="11" fillId="4" borderId="23" xfId="0" applyNumberFormat="1" applyFont="1" applyFill="1" applyBorder="1" applyAlignment="1">
      <alignment vertical="center" wrapText="1"/>
    </xf>
    <xf numFmtId="44" fontId="11" fillId="4" borderId="19" xfId="0" applyNumberFormat="1" applyFont="1" applyFill="1" applyBorder="1" applyAlignment="1">
      <alignment vertical="center" wrapText="1"/>
    </xf>
    <xf numFmtId="44" fontId="9" fillId="0" borderId="22" xfId="1" applyFont="1" applyBorder="1" applyAlignment="1" applyProtection="1">
      <alignment horizontal="right" vertical="center" wrapText="1"/>
      <protection locked="0"/>
    </xf>
    <xf numFmtId="0" fontId="10" fillId="3" borderId="12" xfId="0" applyFont="1" applyFill="1" applyBorder="1" applyAlignment="1">
      <alignment vertical="center" wrapText="1"/>
    </xf>
    <xf numFmtId="44" fontId="10" fillId="3" borderId="23" xfId="0" applyNumberFormat="1" applyFont="1" applyFill="1" applyBorder="1" applyAlignment="1">
      <alignment vertical="center" wrapText="1"/>
    </xf>
    <xf numFmtId="44" fontId="10" fillId="3" borderId="19" xfId="0" applyNumberFormat="1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2" fontId="13" fillId="0" borderId="8" xfId="0" applyNumberFormat="1" applyFont="1" applyBorder="1" applyAlignment="1">
      <alignment horizontal="right" vertical="center"/>
    </xf>
    <xf numFmtId="49" fontId="15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colors>
    <mruColors>
      <color rgb="FFF0E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1"/>
  <sheetViews>
    <sheetView tabSelected="1" workbookViewId="0">
      <selection activeCell="J47" sqref="J47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1" t="s">
        <v>29</v>
      </c>
      <c r="C2" s="71"/>
      <c r="D2" s="71"/>
      <c r="E2" s="71"/>
      <c r="F2" s="71"/>
      <c r="G2" s="71"/>
      <c r="H2" s="71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3" t="s">
        <v>0</v>
      </c>
      <c r="C4" s="73"/>
      <c r="D4" s="73"/>
      <c r="E4" s="73"/>
      <c r="F4" s="73"/>
      <c r="G4" s="73"/>
      <c r="H4" s="73"/>
      <c r="I4" s="1"/>
    </row>
    <row r="5" spans="1:9" ht="75.75" customHeight="1" x14ac:dyDescent="0.3">
      <c r="A5" s="1"/>
      <c r="B5" s="74" t="s">
        <v>45</v>
      </c>
      <c r="C5" s="74"/>
      <c r="D5" s="74"/>
      <c r="E5" s="74"/>
      <c r="F5" s="74"/>
      <c r="G5" s="74"/>
      <c r="H5" s="74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1</v>
      </c>
      <c r="F7" s="75">
        <v>1046.6500000000001</v>
      </c>
      <c r="G7" s="76"/>
      <c r="H7" s="77"/>
      <c r="I7" s="1"/>
    </row>
    <row r="8" spans="1:9" ht="44.4" customHeight="1" thickBot="1" x14ac:dyDescent="0.35">
      <c r="A8" s="1"/>
      <c r="B8" s="4"/>
      <c r="C8" s="5"/>
      <c r="D8" s="1"/>
      <c r="E8" s="6" t="s">
        <v>10</v>
      </c>
      <c r="F8" s="78" t="s">
        <v>32</v>
      </c>
      <c r="G8" s="79"/>
      <c r="H8" s="80"/>
      <c r="I8" s="1"/>
    </row>
    <row r="9" spans="1:9" ht="15" thickBot="1" x14ac:dyDescent="0.35">
      <c r="A9" s="1"/>
      <c r="B9" s="85"/>
      <c r="C9" s="85"/>
      <c r="D9" s="9"/>
      <c r="E9" s="10" t="s">
        <v>2</v>
      </c>
      <c r="F9" s="81">
        <v>46191</v>
      </c>
      <c r="G9" s="82"/>
      <c r="H9" s="83"/>
      <c r="I9" s="1"/>
    </row>
    <row r="10" spans="1:9" x14ac:dyDescent="0.3">
      <c r="A10" s="1"/>
      <c r="B10" s="7"/>
      <c r="C10" s="8"/>
      <c r="D10" s="9"/>
      <c r="E10" s="10"/>
      <c r="F10" s="29"/>
      <c r="G10" s="29"/>
      <c r="H10" s="29"/>
      <c r="I10" s="1"/>
    </row>
    <row r="11" spans="1:9" x14ac:dyDescent="0.3">
      <c r="A11" s="1"/>
      <c r="B11" s="84" t="s">
        <v>22</v>
      </c>
      <c r="C11" s="84"/>
      <c r="D11" s="84"/>
      <c r="E11" s="84"/>
      <c r="F11" s="84"/>
      <c r="G11" s="84"/>
      <c r="H11" s="8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65" t="s">
        <v>30</v>
      </c>
      <c r="C13" s="66"/>
      <c r="D13" s="66"/>
      <c r="E13" s="66"/>
      <c r="F13" s="66"/>
      <c r="G13" s="66"/>
      <c r="H13" s="66"/>
      <c r="I13" s="1"/>
    </row>
    <row r="14" spans="1:9" ht="28.2" thickBot="1" x14ac:dyDescent="0.35">
      <c r="A14" s="1"/>
      <c r="B14" s="25" t="s">
        <v>3</v>
      </c>
      <c r="C14" s="26" t="s">
        <v>4</v>
      </c>
      <c r="D14" s="27" t="s">
        <v>15</v>
      </c>
      <c r="E14" s="27" t="s">
        <v>14</v>
      </c>
      <c r="F14" s="27" t="s">
        <v>7</v>
      </c>
      <c r="G14" s="27" t="s">
        <v>8</v>
      </c>
      <c r="H14" s="28" t="s">
        <v>9</v>
      </c>
      <c r="I14" s="1"/>
    </row>
    <row r="15" spans="1:9" ht="15.75" customHeight="1" thickBot="1" x14ac:dyDescent="0.35">
      <c r="A15" s="1"/>
      <c r="B15" s="86" t="s">
        <v>33</v>
      </c>
      <c r="C15" s="87"/>
      <c r="D15" s="47" t="s">
        <v>20</v>
      </c>
      <c r="E15" s="48"/>
      <c r="F15" s="49">
        <v>1046.6500000000001</v>
      </c>
      <c r="G15" s="48"/>
      <c r="H15" s="50"/>
      <c r="I15" s="1"/>
    </row>
    <row r="16" spans="1:9" ht="15.75" customHeight="1" thickBot="1" x14ac:dyDescent="0.35">
      <c r="A16" s="1"/>
      <c r="B16" s="88" t="s">
        <v>34</v>
      </c>
      <c r="C16" s="89"/>
      <c r="D16" s="40" t="s">
        <v>20</v>
      </c>
      <c r="E16" s="51"/>
      <c r="F16" s="42">
        <v>1046.6500000000001</v>
      </c>
      <c r="G16" s="56">
        <f>H16/F16</f>
        <v>436.50179142979977</v>
      </c>
      <c r="H16" s="57">
        <f>SUM(H17:H21)</f>
        <v>456864.6</v>
      </c>
      <c r="I16" s="1"/>
    </row>
    <row r="17" spans="1:9" x14ac:dyDescent="0.3">
      <c r="A17" s="1"/>
      <c r="B17" s="14">
        <v>1</v>
      </c>
      <c r="C17" s="46" t="s">
        <v>31</v>
      </c>
      <c r="D17" s="15" t="s">
        <v>11</v>
      </c>
      <c r="E17" s="16">
        <f t="shared" ref="E17:E21" si="0">F17/F$16</f>
        <v>3.2025987674962972</v>
      </c>
      <c r="F17" s="16">
        <v>3352</v>
      </c>
      <c r="G17" s="20">
        <v>49.9</v>
      </c>
      <c r="H17" s="24">
        <f>F17*G17</f>
        <v>167264.79999999999</v>
      </c>
      <c r="I17" s="1"/>
    </row>
    <row r="18" spans="1:9" ht="27.6" x14ac:dyDescent="0.3">
      <c r="A18" s="1"/>
      <c r="B18" s="14">
        <v>2</v>
      </c>
      <c r="C18" s="46" t="s">
        <v>37</v>
      </c>
      <c r="D18" s="15" t="s">
        <v>12</v>
      </c>
      <c r="E18" s="16">
        <f t="shared" si="0"/>
        <v>8.8854918071943817E-2</v>
      </c>
      <c r="F18" s="18">
        <v>93</v>
      </c>
      <c r="G18" s="20">
        <v>138</v>
      </c>
      <c r="H18" s="24">
        <f t="shared" ref="H18:H20" si="1">F18*G18</f>
        <v>12834</v>
      </c>
      <c r="I18" s="1"/>
    </row>
    <row r="19" spans="1:9" x14ac:dyDescent="0.3">
      <c r="A19" s="1"/>
      <c r="B19" s="14">
        <v>3</v>
      </c>
      <c r="C19" s="46" t="s">
        <v>35</v>
      </c>
      <c r="D19" s="15" t="s">
        <v>11</v>
      </c>
      <c r="E19" s="16">
        <f t="shared" si="0"/>
        <v>3.2025987674962972</v>
      </c>
      <c r="F19" s="18">
        <v>3352</v>
      </c>
      <c r="G19" s="20">
        <v>4.8499999999999996</v>
      </c>
      <c r="H19" s="24">
        <f t="shared" si="1"/>
        <v>16257.199999999999</v>
      </c>
      <c r="I19" s="1"/>
    </row>
    <row r="20" spans="1:9" x14ac:dyDescent="0.3">
      <c r="A20" s="1"/>
      <c r="B20" s="14">
        <v>4</v>
      </c>
      <c r="C20" s="46" t="s">
        <v>36</v>
      </c>
      <c r="D20" s="15" t="s">
        <v>12</v>
      </c>
      <c r="E20" s="16">
        <f t="shared" si="0"/>
        <v>1.7427029092819948</v>
      </c>
      <c r="F20" s="43">
        <v>1824</v>
      </c>
      <c r="G20" s="20">
        <v>138</v>
      </c>
      <c r="H20" s="24">
        <f t="shared" si="1"/>
        <v>251712</v>
      </c>
      <c r="I20" s="1"/>
    </row>
    <row r="21" spans="1:9" ht="15" thickBot="1" x14ac:dyDescent="0.35">
      <c r="A21" s="1"/>
      <c r="B21" s="14">
        <v>5</v>
      </c>
      <c r="C21" s="46" t="s">
        <v>38</v>
      </c>
      <c r="D21" s="15" t="s">
        <v>12</v>
      </c>
      <c r="E21" s="16">
        <f t="shared" si="0"/>
        <v>7.7389767352983321E-2</v>
      </c>
      <c r="F21" s="18">
        <v>81</v>
      </c>
      <c r="G21" s="20">
        <v>108.6</v>
      </c>
      <c r="H21" s="24">
        <f t="shared" ref="H21" si="2">F21*G21</f>
        <v>8796.6</v>
      </c>
      <c r="I21" s="1"/>
    </row>
    <row r="22" spans="1:9" ht="15" thickBot="1" x14ac:dyDescent="0.35">
      <c r="A22" s="1"/>
      <c r="B22" s="88" t="s">
        <v>28</v>
      </c>
      <c r="C22" s="89"/>
      <c r="D22" s="40" t="s">
        <v>20</v>
      </c>
      <c r="E22" s="51"/>
      <c r="F22" s="42">
        <v>1046.6500000000001</v>
      </c>
      <c r="G22" s="56">
        <f>H22/F22</f>
        <v>109.87436105670471</v>
      </c>
      <c r="H22" s="57">
        <f>SUM(H23:H24)</f>
        <v>115000</v>
      </c>
      <c r="I22" s="1"/>
    </row>
    <row r="23" spans="1:9" x14ac:dyDescent="0.3">
      <c r="A23" s="1"/>
      <c r="B23" s="54">
        <v>1</v>
      </c>
      <c r="C23" s="52" t="s">
        <v>25</v>
      </c>
      <c r="D23" s="15" t="s">
        <v>11</v>
      </c>
      <c r="E23" s="16">
        <f>F23/F$16</f>
        <v>3.2484593703721396</v>
      </c>
      <c r="F23" s="16">
        <v>3400</v>
      </c>
      <c r="G23" s="20">
        <v>27</v>
      </c>
      <c r="H23" s="24">
        <f>F23*G23</f>
        <v>91800</v>
      </c>
      <c r="I23" s="1"/>
    </row>
    <row r="24" spans="1:9" ht="15" thickBot="1" x14ac:dyDescent="0.35">
      <c r="A24" s="1"/>
      <c r="B24" s="55">
        <v>2</v>
      </c>
      <c r="C24" s="53" t="s">
        <v>39</v>
      </c>
      <c r="D24" s="15" t="s">
        <v>11</v>
      </c>
      <c r="E24" s="16">
        <f>F24/F$16</f>
        <v>7.6434338126403283</v>
      </c>
      <c r="F24" s="18">
        <v>8000</v>
      </c>
      <c r="G24" s="20">
        <v>2.9</v>
      </c>
      <c r="H24" s="58">
        <f t="shared" ref="H24" si="3">F24*G24</f>
        <v>23200</v>
      </c>
      <c r="I24" s="1"/>
    </row>
    <row r="25" spans="1:9" ht="18.600000000000001" thickBot="1" x14ac:dyDescent="0.35">
      <c r="A25" s="1"/>
      <c r="B25" s="69" t="s">
        <v>40</v>
      </c>
      <c r="C25" s="70"/>
      <c r="D25" s="70"/>
      <c r="E25" s="70"/>
      <c r="F25" s="70"/>
      <c r="G25" s="70"/>
      <c r="H25" s="30">
        <f>SUM(H16,H22)</f>
        <v>571864.6</v>
      </c>
      <c r="I25" s="1"/>
    </row>
    <row r="26" spans="1:9" ht="18.600000000000001" thickBot="1" x14ac:dyDescent="0.35">
      <c r="A26" s="1"/>
      <c r="B26" s="62" t="s">
        <v>41</v>
      </c>
      <c r="C26" s="63"/>
      <c r="D26" s="63"/>
      <c r="E26" s="63"/>
      <c r="F26" s="63"/>
      <c r="G26" s="63"/>
      <c r="H26" s="31">
        <f>H25/F15</f>
        <v>546.37615248650445</v>
      </c>
      <c r="I26" s="1"/>
    </row>
    <row r="27" spans="1:9" x14ac:dyDescent="0.3">
      <c r="A27" s="1"/>
      <c r="B27" s="64"/>
      <c r="C27" s="64"/>
      <c r="D27" s="64"/>
      <c r="E27" s="19"/>
      <c r="F27" s="19"/>
      <c r="G27" s="6" t="s">
        <v>23</v>
      </c>
      <c r="H27" s="21">
        <f>H25/122*22</f>
        <v>103123.12459016393</v>
      </c>
      <c r="I27" s="1"/>
    </row>
    <row r="28" spans="1:9" x14ac:dyDescent="0.3">
      <c r="G28" s="22" t="s">
        <v>24</v>
      </c>
      <c r="H28" s="23">
        <f>H25</f>
        <v>571864.6</v>
      </c>
    </row>
    <row r="29" spans="1:9" x14ac:dyDescent="0.3">
      <c r="G29" s="44" t="s">
        <v>27</v>
      </c>
      <c r="H29" s="23">
        <v>100000</v>
      </c>
    </row>
    <row r="30" spans="1:9" ht="15" thickBot="1" x14ac:dyDescent="0.35"/>
    <row r="31" spans="1:9" ht="18.600000000000001" thickBot="1" x14ac:dyDescent="0.35">
      <c r="B31" s="65" t="s">
        <v>42</v>
      </c>
      <c r="C31" s="66"/>
      <c r="D31" s="66"/>
      <c r="E31" s="66"/>
      <c r="F31" s="66"/>
      <c r="G31" s="66"/>
      <c r="H31" s="66"/>
    </row>
    <row r="32" spans="1:9" ht="28.2" thickBot="1" x14ac:dyDescent="0.35">
      <c r="B32" s="25" t="s">
        <v>3</v>
      </c>
      <c r="C32" s="26" t="s">
        <v>4</v>
      </c>
      <c r="D32" s="27" t="s">
        <v>15</v>
      </c>
      <c r="E32" s="27" t="s">
        <v>14</v>
      </c>
      <c r="F32" s="27" t="s">
        <v>7</v>
      </c>
      <c r="G32" s="27" t="s">
        <v>8</v>
      </c>
      <c r="H32" s="28" t="s">
        <v>9</v>
      </c>
    </row>
    <row r="33" spans="2:8" ht="15" thickBot="1" x14ac:dyDescent="0.35">
      <c r="B33" s="67" t="s">
        <v>42</v>
      </c>
      <c r="C33" s="68"/>
      <c r="D33" s="39" t="s">
        <v>20</v>
      </c>
      <c r="E33" s="59"/>
      <c r="F33" s="41">
        <v>1046.6500000000001</v>
      </c>
      <c r="G33" s="60">
        <f>H33/F33</f>
        <v>2550</v>
      </c>
      <c r="H33" s="61">
        <f>SUM(H34:H34)</f>
        <v>2668957.5</v>
      </c>
    </row>
    <row r="34" spans="2:8" ht="28.2" thickBot="1" x14ac:dyDescent="0.35">
      <c r="B34" s="14">
        <v>1</v>
      </c>
      <c r="C34" s="46" t="s">
        <v>46</v>
      </c>
      <c r="D34" s="15" t="s">
        <v>20</v>
      </c>
      <c r="E34" s="16">
        <v>1</v>
      </c>
      <c r="F34" s="16">
        <v>1046.6500000000001</v>
      </c>
      <c r="G34" s="20">
        <v>2550</v>
      </c>
      <c r="H34" s="58">
        <f>F34*G34</f>
        <v>2668957.5</v>
      </c>
    </row>
    <row r="35" spans="2:8" ht="18.600000000000001" thickBot="1" x14ac:dyDescent="0.35">
      <c r="B35" s="69" t="s">
        <v>43</v>
      </c>
      <c r="C35" s="70"/>
      <c r="D35" s="70"/>
      <c r="E35" s="70"/>
      <c r="F35" s="70"/>
      <c r="G35" s="70"/>
      <c r="H35" s="30">
        <f>SUM(H33)</f>
        <v>2668957.5</v>
      </c>
    </row>
    <row r="36" spans="2:8" ht="18.600000000000001" thickBot="1" x14ac:dyDescent="0.35">
      <c r="B36" s="62" t="s">
        <v>44</v>
      </c>
      <c r="C36" s="63"/>
      <c r="D36" s="63"/>
      <c r="E36" s="63"/>
      <c r="F36" s="63"/>
      <c r="G36" s="63"/>
      <c r="H36" s="31">
        <f>H35/F33</f>
        <v>2550</v>
      </c>
    </row>
    <row r="37" spans="2:8" x14ac:dyDescent="0.3">
      <c r="B37" s="64"/>
      <c r="C37" s="64"/>
      <c r="D37" s="64"/>
      <c r="E37" s="19"/>
      <c r="F37" s="19"/>
      <c r="G37" s="6" t="s">
        <v>23</v>
      </c>
      <c r="H37" s="21">
        <f>H35/122*22</f>
        <v>481287.41803278693</v>
      </c>
    </row>
    <row r="38" spans="2:8" x14ac:dyDescent="0.3">
      <c r="G38" s="22" t="s">
        <v>24</v>
      </c>
      <c r="H38" s="23">
        <f>H35</f>
        <v>2668957.5</v>
      </c>
    </row>
    <row r="39" spans="2:8" x14ac:dyDescent="0.3">
      <c r="G39" s="44" t="s">
        <v>27</v>
      </c>
      <c r="H39" s="23">
        <v>150000</v>
      </c>
    </row>
    <row r="42" spans="2:8" ht="15.6" x14ac:dyDescent="0.3">
      <c r="B42" s="72" t="s">
        <v>18</v>
      </c>
      <c r="C42" s="72"/>
      <c r="D42" s="72"/>
      <c r="E42" s="72"/>
      <c r="F42" s="72"/>
      <c r="G42" s="72"/>
      <c r="H42" s="72"/>
    </row>
    <row r="44" spans="2:8" ht="18" x14ac:dyDescent="0.3">
      <c r="B44" s="91" t="s">
        <v>13</v>
      </c>
      <c r="C44" s="91"/>
      <c r="D44" s="91"/>
      <c r="E44" s="91"/>
      <c r="F44" s="91"/>
      <c r="G44" s="91"/>
      <c r="H44" s="91"/>
    </row>
    <row r="45" spans="2:8" ht="27.6" x14ac:dyDescent="0.3">
      <c r="B45" s="32" t="s">
        <v>3</v>
      </c>
      <c r="C45" s="33" t="s">
        <v>19</v>
      </c>
      <c r="D45" s="32" t="s">
        <v>5</v>
      </c>
      <c r="E45" s="32" t="s">
        <v>6</v>
      </c>
      <c r="F45" s="32" t="s">
        <v>7</v>
      </c>
      <c r="G45" s="32" t="s">
        <v>21</v>
      </c>
      <c r="H45" s="32" t="s">
        <v>9</v>
      </c>
    </row>
    <row r="46" spans="2:8" x14ac:dyDescent="0.3">
      <c r="B46" s="92" t="s">
        <v>47</v>
      </c>
      <c r="C46" s="92"/>
      <c r="D46" s="92"/>
      <c r="E46" s="92"/>
      <c r="F46" s="92"/>
      <c r="G46" s="92"/>
      <c r="H46" s="92"/>
    </row>
    <row r="47" spans="2:8" ht="41.4" x14ac:dyDescent="0.3">
      <c r="B47" s="34">
        <v>1</v>
      </c>
      <c r="C47" s="35" t="s">
        <v>48</v>
      </c>
      <c r="D47" s="17" t="s">
        <v>20</v>
      </c>
      <c r="E47" s="18">
        <v>1</v>
      </c>
      <c r="F47" s="45">
        <v>1046.6500000000001</v>
      </c>
      <c r="G47" s="18">
        <v>95</v>
      </c>
      <c r="H47" s="36">
        <f>F47*G47</f>
        <v>99431.750000000015</v>
      </c>
    </row>
    <row r="48" spans="2:8" x14ac:dyDescent="0.3">
      <c r="B48" s="90" t="s">
        <v>16</v>
      </c>
      <c r="C48" s="90"/>
      <c r="D48" s="90"/>
      <c r="E48" s="90"/>
      <c r="F48" s="90"/>
      <c r="G48" s="90"/>
      <c r="H48" s="37">
        <f>SUM(H47:H47)</f>
        <v>99431.750000000015</v>
      </c>
    </row>
    <row r="49" spans="2:8" x14ac:dyDescent="0.3">
      <c r="B49" s="90" t="s">
        <v>17</v>
      </c>
      <c r="C49" s="90"/>
      <c r="D49" s="90"/>
      <c r="E49" s="90"/>
      <c r="F49" s="90"/>
      <c r="G49" s="90"/>
      <c r="H49" s="38">
        <f>H48/F7</f>
        <v>95</v>
      </c>
    </row>
    <row r="50" spans="2:8" x14ac:dyDescent="0.3">
      <c r="G50" s="6" t="s">
        <v>26</v>
      </c>
      <c r="H50" s="21">
        <f>H48*0.22</f>
        <v>21874.985000000004</v>
      </c>
    </row>
    <row r="51" spans="2:8" x14ac:dyDescent="0.3">
      <c r="G51" s="22" t="s">
        <v>24</v>
      </c>
      <c r="H51" s="23">
        <f>H48+H50</f>
        <v>121306.73500000002</v>
      </c>
    </row>
  </sheetData>
  <mergeCells count="25">
    <mergeCell ref="B49:G49"/>
    <mergeCell ref="B44:H44"/>
    <mergeCell ref="B46:H46"/>
    <mergeCell ref="B48:G48"/>
    <mergeCell ref="B2:H2"/>
    <mergeCell ref="B42:H42"/>
    <mergeCell ref="B4:H4"/>
    <mergeCell ref="B5:H5"/>
    <mergeCell ref="B25:G25"/>
    <mergeCell ref="F7:H7"/>
    <mergeCell ref="F8:H8"/>
    <mergeCell ref="F9:H9"/>
    <mergeCell ref="B11:H11"/>
    <mergeCell ref="B27:D27"/>
    <mergeCell ref="B13:H13"/>
    <mergeCell ref="B26:G26"/>
    <mergeCell ref="B9:C9"/>
    <mergeCell ref="B15:C15"/>
    <mergeCell ref="B16:C16"/>
    <mergeCell ref="B22:C22"/>
    <mergeCell ref="B36:G36"/>
    <mergeCell ref="B37:D37"/>
    <mergeCell ref="B31:H31"/>
    <mergeCell ref="B33:C33"/>
    <mergeCell ref="B35:G35"/>
  </mergeCells>
  <phoneticPr fontId="18" type="noConversion"/>
  <pageMargins left="0.25" right="0.25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2026-06-18T08:40:15Z</cp:lastPrinted>
  <dcterms:created xsi:type="dcterms:W3CDTF">2018-06-13T10:11:23Z</dcterms:created>
  <dcterms:modified xsi:type="dcterms:W3CDTF">2026-06-18T08:51:00Z</dcterms:modified>
</cp:coreProperties>
</file>