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Продажи\ЖК Моне Вологда\"/>
    </mc:Choice>
  </mc:AlternateContent>
  <xr:revisionPtr revIDLastSave="0" documentId="13_ncr:1_{CAAC6A79-1119-4AFC-BEFE-3AD457B9B9CF}" xr6:coauthVersionLast="47" xr6:coauthVersionMax="47" xr10:uidLastSave="{00000000-0000-0000-0000-000000000000}"/>
  <bookViews>
    <workbookView xWindow="-108" yWindow="-108" windowWidth="30936" windowHeight="16896" xr2:uid="{EFD63668-B655-427F-BDB3-0B8CEE2D4B6A}"/>
  </bookViews>
  <sheets>
    <sheet name="Лист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8" i="1" l="1"/>
  <c r="H19" i="1"/>
  <c r="H20" i="1"/>
  <c r="H21" i="1"/>
  <c r="H25" i="1"/>
  <c r="H23" i="1" s="1"/>
  <c r="H26" i="1"/>
  <c r="H24" i="1"/>
  <c r="H22" i="1"/>
  <c r="H39" i="1" l="1"/>
  <c r="H40" i="1" s="1"/>
  <c r="H41" i="1" l="1"/>
  <c r="H42" i="1"/>
  <c r="H43" i="1" s="1"/>
  <c r="H17" i="1"/>
  <c r="H16" i="1" l="1"/>
  <c r="H27" i="1" l="1"/>
  <c r="H29" i="1" l="1"/>
  <c r="H28" i="1"/>
</calcChain>
</file>

<file path=xl/sharedStrings.xml><?xml version="1.0" encoding="utf-8"?>
<sst xmlns="http://schemas.openxmlformats.org/spreadsheetml/2006/main" count="60" uniqueCount="45">
  <si>
    <t>Расчет стоимости отделки фасада здания</t>
  </si>
  <si>
    <t>Общая площадь(кв.м.):</t>
  </si>
  <si>
    <t>Дата:</t>
  </si>
  <si>
    <t>№</t>
  </si>
  <si>
    <t>Название материала</t>
  </si>
  <si>
    <t>ед.изм</t>
  </si>
  <si>
    <t>коэф. На кв.м.</t>
  </si>
  <si>
    <t>кол-во</t>
  </si>
  <si>
    <t>цена за ед.</t>
  </si>
  <si>
    <t>Стоимость</t>
  </si>
  <si>
    <t>Объект:</t>
  </si>
  <si>
    <t>шт.</t>
  </si>
  <si>
    <t>Проектирование НФС в соответствии с СП 522</t>
  </si>
  <si>
    <t>коэф. на кв.м.</t>
  </si>
  <si>
    <t>ед. изм</t>
  </si>
  <si>
    <t>Итого за проектирование:</t>
  </si>
  <si>
    <t>Итого за кв.м проектирования:</t>
  </si>
  <si>
    <t>При необходимости, Вы можете приобрести дополнительные материалы и услуги:</t>
  </si>
  <si>
    <t>Название материала/услуги</t>
  </si>
  <si>
    <t>м2</t>
  </si>
  <si>
    <t>цена за ед. без НДС</t>
  </si>
  <si>
    <t>тел.: +7 (966) 240-66-88, e-mail: info@fssoyuz.ru, сайт: fssoyuz.ru</t>
  </si>
  <si>
    <t>В т.ч. НДС 22%:</t>
  </si>
  <si>
    <t>Итого с НДС 22%:</t>
  </si>
  <si>
    <t>НДС 22%:</t>
  </si>
  <si>
    <t>Ориентировочная стоимость доставки:</t>
  </si>
  <si>
    <t>Крепление кронштейнов и профиля</t>
  </si>
  <si>
    <t>ООО "ПСК КРАФТЦ"   420005, Республика Татарстан, г.Казань, ул. Южно-Промышленная, дом 20, офис 10
ИНН: 1660337531   КПП: 165901001   ОГРН: 1191690090680
ФИЛИАЛ "ЦЕНТРАЛЬНЫЙ" БАНКА ВТБ (ПАО)   БИК: 044525411   К/С: 30101810145250000411   Р/С: 40702810516110001243
e-mail: info@kraftz.ru   www.kraftz.ru   тел: 8 (800) 201-88-57</t>
  </si>
  <si>
    <t>Проектирование фасадной системы для облицовки натуральным камнем</t>
  </si>
  <si>
    <t>Разработка рабочего проекта навесной фасадной системы для облицовки натуральным камнем в соответствии с СП 522.1325800.2023</t>
  </si>
  <si>
    <t>Фасадная система (оцинкованная окрашенная)</t>
  </si>
  <si>
    <t>Фасадная система Оцинкованная окрашенная</t>
  </si>
  <si>
    <t>Профиль гнутый У 40х40х1,2 ОЦ ОК2 (L=3000)</t>
  </si>
  <si>
    <t>Итого стоимость фасадной системы с крепежом:</t>
  </si>
  <si>
    <r>
      <t xml:space="preserve"> Спецификация дана по усредненным показателям, с учетом коэффициентов на обрезь без учета обрамления окон и дверей. При монтаже возможны некоторые изменения в количестве облицовочных материалов и комплектующих. Для расчета точного количества материалов </t>
    </r>
    <r>
      <rPr>
        <b/>
        <sz val="12"/>
        <color theme="1"/>
        <rFont val="Calibri"/>
        <family val="2"/>
        <scheme val="minor"/>
      </rPr>
      <t>необходима разработка рабочего проекта</t>
    </r>
    <r>
      <rPr>
        <sz val="12"/>
        <color theme="1"/>
        <rFont val="Calibri"/>
        <family val="2"/>
        <scheme val="minor"/>
      </rPr>
      <t>.</t>
    </r>
  </si>
  <si>
    <t>ЖК Моне 1-й этап г. Вологда</t>
  </si>
  <si>
    <t>Фасадная система для облицовки металлосайдингом</t>
  </si>
  <si>
    <t>Кронштейн КР 100х50х50х2,0 ОЦ ОК2</t>
  </si>
  <si>
    <t>Кронштейн КР 150х50х50х2,0 ОЦ ОК3</t>
  </si>
  <si>
    <t>Кронштейн КР 200х50х50х2,0 ОЦ ОК4</t>
  </si>
  <si>
    <t>Кронштейн КР 250х50х50х2,0 ОЦ ОК5</t>
  </si>
  <si>
    <t>Паронитовая прокладка 50х50х2,0</t>
  </si>
  <si>
    <t>Фасадный дюбель 10x60 (горячеоцинкованный) в комплекте с шурупом</t>
  </si>
  <si>
    <t>Саморез Harpoon HD-R 4,8х16 для крепления подсистемы</t>
  </si>
  <si>
    <t>Саморезы с прессшайбой со сверлом 4,2х19 мм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</si>
</sst>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₽&quot;_-;\-* #,##0.00\ &quot;₽&quot;_-;_-* &quot;-&quot;??\ &quot;₽&quot;_-;_-@_-"/>
    <numFmt numFmtId="164" formatCode="#,##0.00\ &quot;₽&quot;"/>
    <numFmt numFmtId="165" formatCode="0.0"/>
    <numFmt numFmtId="166" formatCode="0.000"/>
  </numFmts>
  <fonts count="20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4"/>
      <color theme="0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b/>
      <i/>
      <sz val="10"/>
      <name val="Calibri"/>
      <family val="2"/>
      <charset val="204"/>
      <scheme val="minor"/>
    </font>
    <font>
      <b/>
      <i/>
      <sz val="10"/>
      <color theme="0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10"/>
      <color theme="1"/>
      <name val="Calibri"/>
      <family val="2"/>
      <scheme val="minor"/>
    </font>
    <font>
      <b/>
      <u/>
      <sz val="10"/>
      <name val="Calibri"/>
      <family val="2"/>
      <charset val="204"/>
      <scheme val="minor"/>
    </font>
    <font>
      <b/>
      <sz val="14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1"/>
      <name val="Calibri"/>
      <family val="2"/>
      <charset val="204"/>
      <scheme val="minor"/>
    </font>
    <font>
      <sz val="8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0E228"/>
        <bgColor indexed="64"/>
      </patternFill>
    </fill>
    <fill>
      <patternFill patternType="solid">
        <fgColor rgb="FFFF000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12" fillId="0" borderId="0"/>
  </cellStyleXfs>
  <cellXfs count="8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2" fontId="5" fillId="0" borderId="0" xfId="0" applyNumberFormat="1" applyFont="1" applyAlignment="1">
      <alignment horizontal="right" vertical="center"/>
    </xf>
    <xf numFmtId="1" fontId="5" fillId="0" borderId="0" xfId="1" applyNumberFormat="1" applyFont="1" applyBorder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9" fillId="0" borderId="9" xfId="0" applyFont="1" applyBorder="1" applyAlignment="1">
      <alignment horizontal="center" vertical="center" wrapText="1"/>
    </xf>
    <xf numFmtId="0" fontId="9" fillId="0" borderId="7" xfId="0" applyFont="1" applyBorder="1" applyAlignment="1" applyProtection="1">
      <alignment horizontal="center" vertical="center" wrapText="1"/>
      <protection locked="0"/>
    </xf>
    <xf numFmtId="2" fontId="9" fillId="0" borderId="7" xfId="0" applyNumberFormat="1" applyFont="1" applyBorder="1" applyAlignment="1" applyProtection="1">
      <alignment horizontal="center" vertical="center" wrapText="1"/>
      <protection locked="0"/>
    </xf>
    <xf numFmtId="0" fontId="9" fillId="0" borderId="8" xfId="0" applyFont="1" applyBorder="1" applyAlignment="1" applyProtection="1">
      <alignment horizontal="center" vertical="center" wrapText="1"/>
      <protection locked="0"/>
    </xf>
    <xf numFmtId="2" fontId="9" fillId="0" borderId="8" xfId="0" applyNumberFormat="1" applyFont="1" applyBorder="1" applyAlignment="1" applyProtection="1">
      <alignment horizontal="center" vertical="center" wrapText="1"/>
      <protection locked="0"/>
    </xf>
    <xf numFmtId="0" fontId="5" fillId="0" borderId="0" xfId="0" applyFont="1" applyAlignment="1">
      <alignment horizontal="center" vertical="center"/>
    </xf>
    <xf numFmtId="2" fontId="9" fillId="0" borderId="10" xfId="0" applyNumberFormat="1" applyFont="1" applyBorder="1" applyAlignment="1" applyProtection="1">
      <alignment horizontal="center" vertical="center" wrapText="1"/>
      <protection locked="0"/>
    </xf>
    <xf numFmtId="164" fontId="5" fillId="0" borderId="0" xfId="0" applyNumberFormat="1" applyFont="1" applyAlignment="1">
      <alignment horizontal="right" vertical="center"/>
    </xf>
    <xf numFmtId="0" fontId="7" fillId="0" borderId="0" xfId="0" applyFont="1" applyAlignment="1">
      <alignment horizontal="right"/>
    </xf>
    <xf numFmtId="164" fontId="7" fillId="0" borderId="0" xfId="0" applyNumberFormat="1" applyFont="1"/>
    <xf numFmtId="44" fontId="9" fillId="0" borderId="5" xfId="1" applyFont="1" applyBorder="1" applyAlignment="1" applyProtection="1">
      <alignment horizontal="right" vertical="center" wrapText="1"/>
      <protection locked="0"/>
    </xf>
    <xf numFmtId="49" fontId="5" fillId="0" borderId="11" xfId="0" applyNumberFormat="1" applyFont="1" applyBorder="1" applyAlignment="1">
      <alignment horizontal="center" vertical="center" wrapText="1"/>
    </xf>
    <xf numFmtId="49" fontId="5" fillId="0" borderId="12" xfId="0" applyNumberFormat="1" applyFont="1" applyBorder="1" applyAlignment="1">
      <alignment horizontal="left" vertical="center" wrapText="1"/>
    </xf>
    <xf numFmtId="49" fontId="5" fillId="0" borderId="12" xfId="0" applyNumberFormat="1" applyFont="1" applyBorder="1" applyAlignment="1">
      <alignment horizontal="center" vertical="center" wrapText="1"/>
    </xf>
    <xf numFmtId="49" fontId="5" fillId="0" borderId="13" xfId="0" applyNumberFormat="1" applyFont="1" applyBorder="1" applyAlignment="1">
      <alignment horizontal="center" vertical="center" wrapText="1"/>
    </xf>
    <xf numFmtId="14" fontId="7" fillId="0" borderId="0" xfId="0" applyNumberFormat="1" applyFont="1" applyAlignment="1">
      <alignment horizontal="center" vertical="center"/>
    </xf>
    <xf numFmtId="164" fontId="8" fillId="2" borderId="2" xfId="0" applyNumberFormat="1" applyFont="1" applyFill="1" applyBorder="1" applyAlignment="1">
      <alignment vertical="center"/>
    </xf>
    <xf numFmtId="49" fontId="5" fillId="0" borderId="8" xfId="0" applyNumberFormat="1" applyFont="1" applyBorder="1" applyAlignment="1">
      <alignment horizontal="center" vertical="center" wrapText="1"/>
    </xf>
    <xf numFmtId="49" fontId="5" fillId="0" borderId="8" xfId="0" applyNumberFormat="1" applyFont="1" applyBorder="1" applyAlignment="1">
      <alignment horizontal="left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8" xfId="2" applyFont="1" applyBorder="1" applyAlignment="1" applyProtection="1">
      <alignment horizontal="left" vertical="center" wrapText="1"/>
      <protection locked="0"/>
    </xf>
    <xf numFmtId="44" fontId="9" fillId="0" borderId="8" xfId="1" applyFont="1" applyBorder="1" applyAlignment="1" applyProtection="1">
      <alignment horizontal="right" vertical="center" wrapText="1"/>
      <protection locked="0"/>
    </xf>
    <xf numFmtId="164" fontId="13" fillId="0" borderId="8" xfId="1" applyNumberFormat="1" applyFont="1" applyFill="1" applyBorder="1" applyAlignment="1">
      <alignment vertical="center"/>
    </xf>
    <xf numFmtId="164" fontId="13" fillId="0" borderId="8" xfId="0" applyNumberFormat="1" applyFont="1" applyBorder="1" applyAlignment="1">
      <alignment vertical="center"/>
    </xf>
    <xf numFmtId="0" fontId="11" fillId="4" borderId="12" xfId="0" applyFont="1" applyFill="1" applyBorder="1" applyAlignment="1">
      <alignment horizontal="center" vertical="center" wrapText="1"/>
    </xf>
    <xf numFmtId="2" fontId="11" fillId="4" borderId="12" xfId="0" applyNumberFormat="1" applyFont="1" applyFill="1" applyBorder="1" applyAlignment="1">
      <alignment horizontal="center" vertical="center" wrapText="1"/>
    </xf>
    <xf numFmtId="0" fontId="19" fillId="0" borderId="0" xfId="0" applyFont="1" applyAlignment="1">
      <alignment horizontal="right"/>
    </xf>
    <xf numFmtId="165" fontId="9" fillId="0" borderId="7" xfId="0" applyNumberFormat="1" applyFont="1" applyBorder="1" applyAlignment="1" applyProtection="1">
      <alignment horizontal="center" vertical="center" wrapText="1"/>
      <protection locked="0"/>
    </xf>
    <xf numFmtId="0" fontId="9" fillId="0" borderId="6" xfId="2" applyFont="1" applyBorder="1" applyAlignment="1" applyProtection="1">
      <alignment horizontal="left" vertical="center" wrapText="1"/>
      <protection locked="0"/>
    </xf>
    <xf numFmtId="0" fontId="10" fillId="3" borderId="16" xfId="0" applyFont="1" applyFill="1" applyBorder="1" applyAlignment="1">
      <alignment horizontal="center" vertical="center" wrapText="1"/>
    </xf>
    <xf numFmtId="0" fontId="10" fillId="3" borderId="15" xfId="0" applyFont="1" applyFill="1" applyBorder="1" applyAlignment="1">
      <alignment vertical="center" wrapText="1"/>
    </xf>
    <xf numFmtId="2" fontId="10" fillId="3" borderId="16" xfId="0" applyNumberFormat="1" applyFont="1" applyFill="1" applyBorder="1" applyAlignment="1">
      <alignment horizontal="center" vertical="center" wrapText="1"/>
    </xf>
    <xf numFmtId="0" fontId="10" fillId="3" borderId="17" xfId="0" applyFont="1" applyFill="1" applyBorder="1" applyAlignment="1">
      <alignment vertical="center" wrapText="1"/>
    </xf>
    <xf numFmtId="0" fontId="11" fillId="4" borderId="12" xfId="0" applyFont="1" applyFill="1" applyBorder="1" applyAlignment="1">
      <alignment vertical="center" wrapText="1"/>
    </xf>
    <xf numFmtId="0" fontId="9" fillId="0" borderId="19" xfId="0" applyFont="1" applyBorder="1" applyAlignment="1" applyProtection="1">
      <alignment horizontal="left" vertical="center" wrapText="1"/>
      <protection locked="0"/>
    </xf>
    <xf numFmtId="0" fontId="9" fillId="0" borderId="20" xfId="2" applyFont="1" applyBorder="1" applyAlignment="1" applyProtection="1">
      <alignment horizontal="left" vertical="center" wrapText="1"/>
      <protection locked="0"/>
    </xf>
    <xf numFmtId="0" fontId="9" fillId="0" borderId="4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44" fontId="11" fillId="4" borderId="22" xfId="0" applyNumberFormat="1" applyFont="1" applyFill="1" applyBorder="1" applyAlignment="1">
      <alignment vertical="center" wrapText="1"/>
    </xf>
    <xf numFmtId="44" fontId="11" fillId="4" borderId="18" xfId="0" applyNumberFormat="1" applyFont="1" applyFill="1" applyBorder="1" applyAlignment="1">
      <alignment vertical="center" wrapText="1"/>
    </xf>
    <xf numFmtId="44" fontId="9" fillId="0" borderId="21" xfId="1" applyFont="1" applyBorder="1" applyAlignment="1" applyProtection="1">
      <alignment horizontal="right" vertical="center" wrapText="1"/>
      <protection locked="0"/>
    </xf>
    <xf numFmtId="0" fontId="14" fillId="0" borderId="0" xfId="0" applyFont="1" applyAlignment="1">
      <alignment horizontal="left" vertical="center"/>
    </xf>
    <xf numFmtId="49" fontId="8" fillId="2" borderId="1" xfId="0" applyNumberFormat="1" applyFont="1" applyFill="1" applyBorder="1" applyAlignment="1">
      <alignment horizontal="center" vertical="center"/>
    </xf>
    <xf numFmtId="49" fontId="8" fillId="2" borderId="3" xfId="0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right" vertical="center"/>
    </xf>
    <xf numFmtId="0" fontId="8" fillId="2" borderId="3" xfId="0" applyFont="1" applyFill="1" applyBorder="1" applyAlignment="1">
      <alignment horizontal="right" vertical="center"/>
    </xf>
    <xf numFmtId="0" fontId="6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166" fontId="5" fillId="0" borderId="1" xfId="0" applyNumberFormat="1" applyFont="1" applyBorder="1" applyAlignment="1">
      <alignment horizontal="center" vertical="center"/>
    </xf>
    <xf numFmtId="166" fontId="5" fillId="0" borderId="3" xfId="0" applyNumberFormat="1" applyFont="1" applyBorder="1" applyAlignment="1">
      <alignment horizontal="center" vertical="center"/>
    </xf>
    <xf numFmtId="166" fontId="5" fillId="0" borderId="2" xfId="0" applyNumberFormat="1" applyFont="1" applyBorder="1" applyAlignment="1">
      <alignment horizontal="center" vertical="center"/>
    </xf>
    <xf numFmtId="2" fontId="5" fillId="0" borderId="1" xfId="0" applyNumberFormat="1" applyFont="1" applyBorder="1" applyAlignment="1">
      <alignment horizontal="center" vertical="center" wrapText="1"/>
    </xf>
    <xf numFmtId="2" fontId="5" fillId="0" borderId="3" xfId="0" applyNumberFormat="1" applyFont="1" applyBorder="1" applyAlignment="1">
      <alignment horizontal="center" vertical="center" wrapText="1"/>
    </xf>
    <xf numFmtId="2" fontId="5" fillId="0" borderId="2" xfId="0" applyNumberFormat="1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/>
    </xf>
    <xf numFmtId="14" fontId="7" fillId="0" borderId="3" xfId="0" applyNumberFormat="1" applyFont="1" applyBorder="1" applyAlignment="1">
      <alignment horizontal="center" vertical="center"/>
    </xf>
    <xf numFmtId="14" fontId="7" fillId="0" borderId="2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17" fillId="0" borderId="0" xfId="0" applyFont="1" applyAlignment="1">
      <alignment horizontal="left" vertical="center" wrapText="1"/>
    </xf>
    <xf numFmtId="0" fontId="10" fillId="3" borderId="14" xfId="0" applyFont="1" applyFill="1" applyBorder="1" applyAlignment="1">
      <alignment horizontal="center" vertical="center" wrapText="1"/>
    </xf>
    <xf numFmtId="0" fontId="10" fillId="3" borderId="15" xfId="0" applyFont="1" applyFill="1" applyBorder="1" applyAlignment="1">
      <alignment horizontal="center" vertical="center" wrapText="1"/>
    </xf>
    <xf numFmtId="0" fontId="11" fillId="4" borderId="11" xfId="0" applyFont="1" applyFill="1" applyBorder="1" applyAlignment="1">
      <alignment horizontal="center" vertical="center" wrapText="1"/>
    </xf>
    <xf numFmtId="0" fontId="11" fillId="4" borderId="12" xfId="0" applyFont="1" applyFill="1" applyBorder="1" applyAlignment="1">
      <alignment horizontal="center" vertical="center" wrapText="1"/>
    </xf>
    <xf numFmtId="2" fontId="13" fillId="0" borderId="8" xfId="0" applyNumberFormat="1" applyFont="1" applyBorder="1" applyAlignment="1">
      <alignment horizontal="right" vertical="center"/>
    </xf>
    <xf numFmtId="49" fontId="15" fillId="0" borderId="8" xfId="0" applyNumberFormat="1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 wrapText="1"/>
    </xf>
    <xf numFmtId="0" fontId="9" fillId="0" borderId="20" xfId="0" applyFont="1" applyBorder="1" applyAlignment="1" applyProtection="1">
      <alignment horizontal="left" vertical="center" wrapText="1"/>
      <protection locked="0"/>
    </xf>
    <xf numFmtId="0" fontId="9" fillId="0" borderId="23" xfId="0" applyFont="1" applyBorder="1" applyAlignment="1">
      <alignment horizontal="center" vertical="center" wrapText="1"/>
    </xf>
  </cellXfs>
  <cellStyles count="3">
    <cellStyle name="Денежный" xfId="1" builtinId="4"/>
    <cellStyle name="Обычный" xfId="0" builtinId="0"/>
    <cellStyle name="Обычный 2 2" xfId="2" xr:uid="{7AAC46FD-DD1D-4815-8F3E-96DA9E6C1646}"/>
  </cellStyles>
  <dxfs count="0"/>
  <tableStyles count="0" defaultTableStyle="TableStyleMedium2" defaultPivotStyle="PivotStyleLight16"/>
  <colors>
    <mruColors>
      <color rgb="FFF0E22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6</xdr:row>
      <xdr:rowOff>1</xdr:rowOff>
    </xdr:from>
    <xdr:to>
      <xdr:col>2</xdr:col>
      <xdr:colOff>876300</xdr:colOff>
      <xdr:row>9</xdr:row>
      <xdr:rowOff>2969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52A6AC7F-BD21-C649-7946-42A3744E6D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7680" y="1600201"/>
          <a:ext cx="1242060" cy="94784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0B5AA9-C788-4634-9429-A65E105B9891}">
  <sheetPr>
    <pageSetUpPr fitToPage="1"/>
  </sheetPr>
  <dimension ref="A1:I43"/>
  <sheetViews>
    <sheetView tabSelected="1" topLeftCell="A4" workbookViewId="0">
      <selection activeCell="G21" sqref="G21"/>
    </sheetView>
  </sheetViews>
  <sheetFormatPr defaultRowHeight="14.4" x14ac:dyDescent="0.3"/>
  <cols>
    <col min="1" max="1" width="7.109375" customWidth="1"/>
    <col min="2" max="2" width="5.33203125" customWidth="1"/>
    <col min="3" max="3" width="55.88671875" customWidth="1"/>
    <col min="4" max="4" width="5.88671875" bestFit="1" customWidth="1"/>
    <col min="5" max="5" width="9.5546875" customWidth="1"/>
    <col min="6" max="6" width="8.88671875" customWidth="1"/>
    <col min="7" max="7" width="10.33203125" customWidth="1"/>
    <col min="8" max="8" width="17.44140625" customWidth="1"/>
    <col min="9" max="11" width="9.109375" customWidth="1"/>
    <col min="12" max="12" width="13.109375" customWidth="1"/>
  </cols>
  <sheetData>
    <row r="1" spans="1:9" x14ac:dyDescent="0.3">
      <c r="A1" s="1"/>
      <c r="B1" s="1"/>
      <c r="C1" s="2"/>
      <c r="D1" s="1"/>
      <c r="E1" s="1"/>
      <c r="F1" s="1"/>
      <c r="G1" s="1"/>
      <c r="H1" s="1"/>
      <c r="I1" s="1"/>
    </row>
    <row r="2" spans="1:9" ht="60.6" customHeight="1" x14ac:dyDescent="0.3">
      <c r="A2" s="1"/>
      <c r="B2" s="60" t="s">
        <v>27</v>
      </c>
      <c r="C2" s="60"/>
      <c r="D2" s="60"/>
      <c r="E2" s="60"/>
      <c r="F2" s="60"/>
      <c r="G2" s="60"/>
      <c r="H2" s="60"/>
      <c r="I2" s="1"/>
    </row>
    <row r="3" spans="1:9" x14ac:dyDescent="0.3">
      <c r="A3" s="1"/>
      <c r="B3" s="7"/>
      <c r="C3" s="7"/>
      <c r="D3" s="7"/>
      <c r="E3" s="7"/>
      <c r="F3" s="7"/>
      <c r="G3" s="7"/>
      <c r="H3" s="7"/>
      <c r="I3" s="1"/>
    </row>
    <row r="4" spans="1:9" ht="21" x14ac:dyDescent="0.3">
      <c r="A4" s="1"/>
      <c r="B4" s="62" t="s">
        <v>0</v>
      </c>
      <c r="C4" s="62"/>
      <c r="D4" s="62"/>
      <c r="E4" s="62"/>
      <c r="F4" s="62"/>
      <c r="G4" s="62"/>
      <c r="H4" s="62"/>
      <c r="I4" s="1"/>
    </row>
    <row r="5" spans="1:9" ht="75.75" customHeight="1" x14ac:dyDescent="0.3">
      <c r="A5" s="1"/>
      <c r="B5" s="63" t="s">
        <v>34</v>
      </c>
      <c r="C5" s="63"/>
      <c r="D5" s="63"/>
      <c r="E5" s="63"/>
      <c r="F5" s="63"/>
      <c r="G5" s="63"/>
      <c r="H5" s="63"/>
      <c r="I5" s="1"/>
    </row>
    <row r="6" spans="1:9" ht="15" thickBot="1" x14ac:dyDescent="0.35">
      <c r="A6" s="1"/>
      <c r="B6" s="3"/>
      <c r="C6" s="2"/>
      <c r="D6" s="3"/>
      <c r="E6" s="3"/>
      <c r="F6" s="3"/>
      <c r="G6" s="3"/>
      <c r="H6" s="3"/>
      <c r="I6" s="1"/>
    </row>
    <row r="7" spans="1:9" ht="15" thickBot="1" x14ac:dyDescent="0.35">
      <c r="A7" s="1"/>
      <c r="B7" s="4"/>
      <c r="C7" s="5"/>
      <c r="D7" s="1"/>
      <c r="E7" s="6" t="s">
        <v>1</v>
      </c>
      <c r="F7" s="64"/>
      <c r="G7" s="65"/>
      <c r="H7" s="66"/>
      <c r="I7" s="1"/>
    </row>
    <row r="8" spans="1:9" ht="44.4" customHeight="1" thickBot="1" x14ac:dyDescent="0.35">
      <c r="A8" s="1"/>
      <c r="B8" s="4"/>
      <c r="C8" s="5"/>
      <c r="D8" s="1"/>
      <c r="E8" s="6" t="s">
        <v>10</v>
      </c>
      <c r="F8" s="67" t="s">
        <v>35</v>
      </c>
      <c r="G8" s="68"/>
      <c r="H8" s="69"/>
      <c r="I8" s="1"/>
    </row>
    <row r="9" spans="1:9" ht="15" thickBot="1" x14ac:dyDescent="0.35">
      <c r="A9" s="1"/>
      <c r="B9" s="74"/>
      <c r="C9" s="74"/>
      <c r="D9" s="9"/>
      <c r="E9" s="10" t="s">
        <v>2</v>
      </c>
      <c r="F9" s="70">
        <v>46237</v>
      </c>
      <c r="G9" s="71"/>
      <c r="H9" s="72"/>
      <c r="I9" s="1"/>
    </row>
    <row r="10" spans="1:9" x14ac:dyDescent="0.3">
      <c r="A10" s="1"/>
      <c r="B10" s="7"/>
      <c r="C10" s="8"/>
      <c r="D10" s="9"/>
      <c r="E10" s="10"/>
      <c r="F10" s="29"/>
      <c r="G10" s="29"/>
      <c r="H10" s="29"/>
      <c r="I10" s="1"/>
    </row>
    <row r="11" spans="1:9" x14ac:dyDescent="0.3">
      <c r="A11" s="1"/>
      <c r="B11" s="73" t="s">
        <v>21</v>
      </c>
      <c r="C11" s="73"/>
      <c r="D11" s="73"/>
      <c r="E11" s="73"/>
      <c r="F11" s="73"/>
      <c r="G11" s="73"/>
      <c r="H11" s="73"/>
      <c r="I11" s="1"/>
    </row>
    <row r="12" spans="1:9" ht="15" thickBot="1" x14ac:dyDescent="0.35">
      <c r="A12" s="1"/>
      <c r="B12" s="12"/>
      <c r="C12" s="13"/>
      <c r="D12" s="9"/>
      <c r="E12" s="10"/>
      <c r="F12" s="11"/>
      <c r="G12" s="11"/>
      <c r="H12" s="11"/>
      <c r="I12" s="1"/>
    </row>
    <row r="13" spans="1:9" ht="18.600000000000001" thickBot="1" x14ac:dyDescent="0.35">
      <c r="A13" s="1"/>
      <c r="B13" s="56" t="s">
        <v>30</v>
      </c>
      <c r="C13" s="57"/>
      <c r="D13" s="57"/>
      <c r="E13" s="57"/>
      <c r="F13" s="57"/>
      <c r="G13" s="57"/>
      <c r="H13" s="57"/>
      <c r="I13" s="1"/>
    </row>
    <row r="14" spans="1:9" ht="28.2" thickBot="1" x14ac:dyDescent="0.35">
      <c r="A14" s="1"/>
      <c r="B14" s="25" t="s">
        <v>3</v>
      </c>
      <c r="C14" s="26" t="s">
        <v>4</v>
      </c>
      <c r="D14" s="27" t="s">
        <v>14</v>
      </c>
      <c r="E14" s="27" t="s">
        <v>13</v>
      </c>
      <c r="F14" s="27" t="s">
        <v>7</v>
      </c>
      <c r="G14" s="27" t="s">
        <v>8</v>
      </c>
      <c r="H14" s="28" t="s">
        <v>9</v>
      </c>
      <c r="I14" s="1"/>
    </row>
    <row r="15" spans="1:9" ht="15.75" customHeight="1" thickBot="1" x14ac:dyDescent="0.35">
      <c r="A15" s="1"/>
      <c r="B15" s="75" t="s">
        <v>36</v>
      </c>
      <c r="C15" s="76"/>
      <c r="D15" s="43" t="s">
        <v>19</v>
      </c>
      <c r="E15" s="44"/>
      <c r="F15" s="45"/>
      <c r="G15" s="44"/>
      <c r="H15" s="46"/>
      <c r="I15" s="1"/>
    </row>
    <row r="16" spans="1:9" ht="15.75" customHeight="1" thickBot="1" x14ac:dyDescent="0.35">
      <c r="A16" s="1"/>
      <c r="B16" s="77" t="s">
        <v>31</v>
      </c>
      <c r="C16" s="78"/>
      <c r="D16" s="38" t="s">
        <v>19</v>
      </c>
      <c r="E16" s="47"/>
      <c r="F16" s="39"/>
      <c r="G16" s="52"/>
      <c r="H16" s="53">
        <f>SUM(H17:H22)</f>
        <v>359818.63999999996</v>
      </c>
      <c r="I16" s="1"/>
    </row>
    <row r="17" spans="1:9" x14ac:dyDescent="0.3">
      <c r="A17" s="1"/>
      <c r="B17" s="14">
        <v>1</v>
      </c>
      <c r="C17" s="42" t="s">
        <v>37</v>
      </c>
      <c r="D17" s="15" t="s">
        <v>11</v>
      </c>
      <c r="E17" s="16"/>
      <c r="F17" s="16">
        <v>864</v>
      </c>
      <c r="G17" s="20">
        <v>19.920000000000002</v>
      </c>
      <c r="H17" s="24">
        <f>F17*G17</f>
        <v>17210.88</v>
      </c>
      <c r="I17" s="1"/>
    </row>
    <row r="18" spans="1:9" x14ac:dyDescent="0.3">
      <c r="A18" s="1"/>
      <c r="B18" s="14">
        <v>2</v>
      </c>
      <c r="C18" s="42" t="s">
        <v>38</v>
      </c>
      <c r="D18" s="15" t="s">
        <v>11</v>
      </c>
      <c r="E18" s="16"/>
      <c r="F18" s="16">
        <v>1310</v>
      </c>
      <c r="G18" s="20">
        <v>27.08</v>
      </c>
      <c r="H18" s="24">
        <f t="shared" ref="H18:H21" si="0">F18*G18</f>
        <v>35474.799999999996</v>
      </c>
      <c r="I18" s="1"/>
    </row>
    <row r="19" spans="1:9" x14ac:dyDescent="0.3">
      <c r="A19" s="1"/>
      <c r="B19" s="14">
        <v>3</v>
      </c>
      <c r="C19" s="42" t="s">
        <v>39</v>
      </c>
      <c r="D19" s="15" t="s">
        <v>11</v>
      </c>
      <c r="E19" s="16"/>
      <c r="F19" s="16">
        <v>406</v>
      </c>
      <c r="G19" s="20">
        <v>34.24</v>
      </c>
      <c r="H19" s="24">
        <f t="shared" si="0"/>
        <v>13901.44</v>
      </c>
      <c r="I19" s="1"/>
    </row>
    <row r="20" spans="1:9" x14ac:dyDescent="0.3">
      <c r="A20" s="1"/>
      <c r="B20" s="14">
        <v>4</v>
      </c>
      <c r="C20" s="42" t="s">
        <v>40</v>
      </c>
      <c r="D20" s="15" t="s">
        <v>11</v>
      </c>
      <c r="E20" s="16"/>
      <c r="F20" s="16">
        <v>1112</v>
      </c>
      <c r="G20" s="20">
        <v>41.41</v>
      </c>
      <c r="H20" s="24">
        <f t="shared" si="0"/>
        <v>46047.92</v>
      </c>
      <c r="I20" s="1"/>
    </row>
    <row r="21" spans="1:9" x14ac:dyDescent="0.3">
      <c r="A21" s="1"/>
      <c r="B21" s="14">
        <v>5</v>
      </c>
      <c r="C21" s="42" t="s">
        <v>32</v>
      </c>
      <c r="D21" s="15" t="s">
        <v>11</v>
      </c>
      <c r="E21" s="16"/>
      <c r="F21" s="18">
        <v>923</v>
      </c>
      <c r="G21" s="20">
        <v>258</v>
      </c>
      <c r="H21" s="24">
        <f t="shared" si="0"/>
        <v>238134</v>
      </c>
      <c r="I21" s="1"/>
    </row>
    <row r="22" spans="1:9" ht="15" thickBot="1" x14ac:dyDescent="0.35">
      <c r="A22" s="1"/>
      <c r="B22" s="14">
        <v>6</v>
      </c>
      <c r="C22" s="42" t="s">
        <v>41</v>
      </c>
      <c r="D22" s="15" t="s">
        <v>11</v>
      </c>
      <c r="E22" s="16"/>
      <c r="F22" s="18">
        <v>2828</v>
      </c>
      <c r="G22" s="20">
        <v>3.2</v>
      </c>
      <c r="H22" s="24">
        <f t="shared" ref="H21:H22" si="1">F22*G22</f>
        <v>9049.6</v>
      </c>
      <c r="I22" s="1"/>
    </row>
    <row r="23" spans="1:9" ht="15" thickBot="1" x14ac:dyDescent="0.35">
      <c r="A23" s="1"/>
      <c r="B23" s="77" t="s">
        <v>26</v>
      </c>
      <c r="C23" s="78"/>
      <c r="D23" s="38" t="s">
        <v>19</v>
      </c>
      <c r="E23" s="47"/>
      <c r="F23" s="39"/>
      <c r="G23" s="52"/>
      <c r="H23" s="53">
        <f>SUM(H24:H26)</f>
        <v>166446.70000000001</v>
      </c>
      <c r="I23" s="1"/>
    </row>
    <row r="24" spans="1:9" ht="27.6" x14ac:dyDescent="0.3">
      <c r="A24" s="1"/>
      <c r="B24" s="50">
        <v>1</v>
      </c>
      <c r="C24" s="48" t="s">
        <v>42</v>
      </c>
      <c r="D24" s="15" t="s">
        <v>11</v>
      </c>
      <c r="E24" s="16"/>
      <c r="F24" s="16">
        <v>5657</v>
      </c>
      <c r="G24" s="20">
        <v>24.5</v>
      </c>
      <c r="H24" s="24">
        <f>F24*G24</f>
        <v>138596.5</v>
      </c>
      <c r="I24" s="1"/>
    </row>
    <row r="25" spans="1:9" x14ac:dyDescent="0.3">
      <c r="A25" s="1"/>
      <c r="B25" s="83">
        <v>2</v>
      </c>
      <c r="C25" s="82" t="s">
        <v>43</v>
      </c>
      <c r="D25" s="15" t="s">
        <v>11</v>
      </c>
      <c r="E25" s="16"/>
      <c r="F25" s="16">
        <v>4156</v>
      </c>
      <c r="G25" s="20">
        <v>4.2</v>
      </c>
      <c r="H25" s="24">
        <f>F25*G25</f>
        <v>17455.2</v>
      </c>
      <c r="I25" s="1"/>
    </row>
    <row r="26" spans="1:9" ht="15" thickBot="1" x14ac:dyDescent="0.35">
      <c r="A26" s="1"/>
      <c r="B26" s="51">
        <v>3</v>
      </c>
      <c r="C26" s="49" t="s">
        <v>44</v>
      </c>
      <c r="D26" s="15" t="s">
        <v>11</v>
      </c>
      <c r="E26" s="16"/>
      <c r="F26" s="18">
        <v>10500</v>
      </c>
      <c r="G26" s="20">
        <v>0.99</v>
      </c>
      <c r="H26" s="54">
        <f t="shared" ref="H26" si="2">F26*G26</f>
        <v>10395</v>
      </c>
      <c r="I26" s="1"/>
    </row>
    <row r="27" spans="1:9" ht="18.600000000000001" thickBot="1" x14ac:dyDescent="0.35">
      <c r="A27" s="1"/>
      <c r="B27" s="58" t="s">
        <v>33</v>
      </c>
      <c r="C27" s="59"/>
      <c r="D27" s="59"/>
      <c r="E27" s="59"/>
      <c r="F27" s="59"/>
      <c r="G27" s="59"/>
      <c r="H27" s="30">
        <f>SUM(H16,H23)</f>
        <v>526265.34</v>
      </c>
      <c r="I27" s="1"/>
    </row>
    <row r="28" spans="1:9" x14ac:dyDescent="0.3">
      <c r="A28" s="1"/>
      <c r="B28" s="55"/>
      <c r="C28" s="55"/>
      <c r="D28" s="55"/>
      <c r="E28" s="19"/>
      <c r="F28" s="19"/>
      <c r="G28" s="6" t="s">
        <v>22</v>
      </c>
      <c r="H28" s="21">
        <f>H27/122*22</f>
        <v>94900.307213114749</v>
      </c>
      <c r="I28" s="1"/>
    </row>
    <row r="29" spans="1:9" x14ac:dyDescent="0.3">
      <c r="G29" s="22" t="s">
        <v>23</v>
      </c>
      <c r="H29" s="23">
        <f>H27</f>
        <v>526265.34</v>
      </c>
    </row>
    <row r="30" spans="1:9" x14ac:dyDescent="0.3">
      <c r="G30" s="40" t="s">
        <v>25</v>
      </c>
      <c r="H30" s="23">
        <v>100000</v>
      </c>
    </row>
    <row r="34" spans="2:8" ht="15.6" hidden="1" x14ac:dyDescent="0.3">
      <c r="B34" s="61" t="s">
        <v>17</v>
      </c>
      <c r="C34" s="61"/>
      <c r="D34" s="61"/>
      <c r="E34" s="61"/>
      <c r="F34" s="61"/>
      <c r="G34" s="61"/>
      <c r="H34" s="61"/>
    </row>
    <row r="35" spans="2:8" hidden="1" x14ac:dyDescent="0.3"/>
    <row r="36" spans="2:8" ht="18" hidden="1" x14ac:dyDescent="0.3">
      <c r="B36" s="80" t="s">
        <v>12</v>
      </c>
      <c r="C36" s="80"/>
      <c r="D36" s="80"/>
      <c r="E36" s="80"/>
      <c r="F36" s="80"/>
      <c r="G36" s="80"/>
      <c r="H36" s="80"/>
    </row>
    <row r="37" spans="2:8" ht="27.6" hidden="1" x14ac:dyDescent="0.3">
      <c r="B37" s="31" t="s">
        <v>3</v>
      </c>
      <c r="C37" s="32" t="s">
        <v>18</v>
      </c>
      <c r="D37" s="31" t="s">
        <v>5</v>
      </c>
      <c r="E37" s="31" t="s">
        <v>6</v>
      </c>
      <c r="F37" s="31" t="s">
        <v>7</v>
      </c>
      <c r="G37" s="31" t="s">
        <v>20</v>
      </c>
      <c r="H37" s="31" t="s">
        <v>9</v>
      </c>
    </row>
    <row r="38" spans="2:8" hidden="1" x14ac:dyDescent="0.3">
      <c r="B38" s="81" t="s">
        <v>28</v>
      </c>
      <c r="C38" s="81"/>
      <c r="D38" s="81"/>
      <c r="E38" s="81"/>
      <c r="F38" s="81"/>
      <c r="G38" s="81"/>
      <c r="H38" s="81"/>
    </row>
    <row r="39" spans="2:8" ht="41.4" hidden="1" x14ac:dyDescent="0.3">
      <c r="B39" s="33">
        <v>1</v>
      </c>
      <c r="C39" s="34" t="s">
        <v>29</v>
      </c>
      <c r="D39" s="17" t="s">
        <v>19</v>
      </c>
      <c r="E39" s="18">
        <v>1</v>
      </c>
      <c r="F39" s="41">
        <v>816.4</v>
      </c>
      <c r="G39" s="18">
        <v>180</v>
      </c>
      <c r="H39" s="35">
        <f>F39*G39</f>
        <v>146952</v>
      </c>
    </row>
    <row r="40" spans="2:8" hidden="1" x14ac:dyDescent="0.3">
      <c r="B40" s="79" t="s">
        <v>15</v>
      </c>
      <c r="C40" s="79"/>
      <c r="D40" s="79"/>
      <c r="E40" s="79"/>
      <c r="F40" s="79"/>
      <c r="G40" s="79"/>
      <c r="H40" s="36">
        <f>SUM(H39:H39)</f>
        <v>146952</v>
      </c>
    </row>
    <row r="41" spans="2:8" hidden="1" x14ac:dyDescent="0.3">
      <c r="B41" s="79" t="s">
        <v>16</v>
      </c>
      <c r="C41" s="79"/>
      <c r="D41" s="79"/>
      <c r="E41" s="79"/>
      <c r="F41" s="79"/>
      <c r="G41" s="79"/>
      <c r="H41" s="37" t="e">
        <f>H40/F7</f>
        <v>#DIV/0!</v>
      </c>
    </row>
    <row r="42" spans="2:8" hidden="1" x14ac:dyDescent="0.3">
      <c r="G42" s="6" t="s">
        <v>24</v>
      </c>
      <c r="H42" s="21">
        <f>H40*0.22</f>
        <v>32329.439999999999</v>
      </c>
    </row>
    <row r="43" spans="2:8" hidden="1" x14ac:dyDescent="0.3">
      <c r="G43" s="22" t="s">
        <v>23</v>
      </c>
      <c r="H43" s="23">
        <f>H40+H42</f>
        <v>179281.44</v>
      </c>
    </row>
  </sheetData>
  <mergeCells count="19">
    <mergeCell ref="B41:G41"/>
    <mergeCell ref="B36:H36"/>
    <mergeCell ref="B38:H38"/>
    <mergeCell ref="B40:G40"/>
    <mergeCell ref="B2:H2"/>
    <mergeCell ref="B34:H34"/>
    <mergeCell ref="B4:H4"/>
    <mergeCell ref="B5:H5"/>
    <mergeCell ref="B27:G27"/>
    <mergeCell ref="F7:H7"/>
    <mergeCell ref="F8:H8"/>
    <mergeCell ref="F9:H9"/>
    <mergeCell ref="B11:H11"/>
    <mergeCell ref="B28:D28"/>
    <mergeCell ref="B13:H13"/>
    <mergeCell ref="B9:C9"/>
    <mergeCell ref="B15:C15"/>
    <mergeCell ref="B16:C16"/>
    <mergeCell ref="B23:C23"/>
  </mergeCells>
  <phoneticPr fontId="18" type="noConversion"/>
  <pageMargins left="0.25" right="0.25" top="0.75" bottom="0.75" header="0.3" footer="0.3"/>
  <pageSetup paperSize="9" scale="8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RePack by Diakov</dc:creator>
  <cp:lastModifiedBy>Дамир Мухамедшин</cp:lastModifiedBy>
  <cp:lastPrinted>2026-08-03T08:18:00Z</cp:lastPrinted>
  <dcterms:created xsi:type="dcterms:W3CDTF">2018-06-13T10:11:23Z</dcterms:created>
  <dcterms:modified xsi:type="dcterms:W3CDTF">2026-08-03T08:22:19Z</dcterms:modified>
</cp:coreProperties>
</file>